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uch\Desktop\Жителям ВЛ\"/>
    </mc:Choice>
  </mc:AlternateContent>
  <bookViews>
    <workbookView xWindow="0" yWindow="0" windowWidth="18915" windowHeight="12255"/>
  </bookViews>
  <sheets>
    <sheet name="ЭЭ 23" sheetId="2" r:id="rId1"/>
  </sheets>
  <definedNames>
    <definedName name="_xlnm.Print_Area" localSheetId="0">'ЭЭ 23'!$A$38:$J$70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2" i="2" l="1"/>
  <c r="I49" i="2"/>
  <c r="I46" i="2"/>
  <c r="I43" i="2"/>
  <c r="H51" i="2"/>
  <c r="H48" i="2"/>
  <c r="H45" i="2"/>
  <c r="H42" i="2"/>
  <c r="G50" i="2"/>
  <c r="G47" i="2"/>
  <c r="G44" i="2"/>
  <c r="G41" i="2"/>
  <c r="G53" i="2" l="1"/>
  <c r="G57" i="2" s="1"/>
  <c r="E42" i="2"/>
  <c r="E43" i="2"/>
  <c r="E44" i="2"/>
  <c r="E45" i="2"/>
  <c r="E46" i="2"/>
  <c r="E47" i="2"/>
  <c r="E48" i="2"/>
  <c r="E49" i="2"/>
  <c r="E50" i="2"/>
  <c r="E51" i="2"/>
  <c r="E52" i="2"/>
  <c r="E41" i="2"/>
  <c r="C42" i="2"/>
  <c r="C43" i="2"/>
  <c r="C44" i="2"/>
  <c r="C45" i="2"/>
  <c r="C46" i="2"/>
  <c r="C47" i="2"/>
  <c r="C48" i="2"/>
  <c r="C49" i="2"/>
  <c r="C50" i="2"/>
  <c r="C51" i="2"/>
  <c r="C52" i="2"/>
  <c r="C41" i="2"/>
  <c r="C53" i="2" s="1"/>
  <c r="I53" i="2" l="1"/>
  <c r="I57" i="2" s="1"/>
  <c r="H53" i="2"/>
  <c r="H57" i="2" s="1"/>
  <c r="P36" i="2" l="1"/>
  <c r="P35" i="2"/>
  <c r="P3" i="2"/>
  <c r="O17" i="2" s="1"/>
  <c r="P4" i="2"/>
  <c r="P5" i="2"/>
  <c r="P6" i="2"/>
  <c r="P7" i="2"/>
  <c r="P8" i="2"/>
  <c r="P9" i="2"/>
  <c r="P10" i="2"/>
  <c r="P11" i="2"/>
  <c r="P12" i="2"/>
  <c r="P13" i="2"/>
  <c r="P14" i="2"/>
  <c r="O21" i="2"/>
  <c r="P21" i="2"/>
  <c r="O23" i="2"/>
  <c r="H3" i="2" l="1"/>
  <c r="G17" i="2" s="1"/>
  <c r="F4" i="2"/>
  <c r="E18" i="2" s="1"/>
  <c r="F18" i="2" s="1"/>
  <c r="F5" i="2"/>
  <c r="E19" i="2" s="1"/>
  <c r="F19" i="2" s="1"/>
  <c r="F6" i="2"/>
  <c r="F7" i="2"/>
  <c r="E21" i="2" s="1"/>
  <c r="F21" i="2" s="1"/>
  <c r="F8" i="2"/>
  <c r="E22" i="2" s="1"/>
  <c r="F22" i="2" s="1"/>
  <c r="F9" i="2"/>
  <c r="F10" i="2"/>
  <c r="E24" i="2" s="1"/>
  <c r="F24" i="2" s="1"/>
  <c r="F11" i="2"/>
  <c r="E25" i="2" s="1"/>
  <c r="F25" i="2" s="1"/>
  <c r="F12" i="2"/>
  <c r="E26" i="2" s="1"/>
  <c r="F26" i="2" s="1"/>
  <c r="F13" i="2"/>
  <c r="F14" i="2"/>
  <c r="E28" i="2" s="1"/>
  <c r="F28" i="2" s="1"/>
  <c r="F3" i="2"/>
  <c r="E17" i="2" s="1"/>
  <c r="F17" i="2" s="1"/>
  <c r="E27" i="2"/>
  <c r="F27" i="2" s="1"/>
  <c r="E23" i="2"/>
  <c r="F23" i="2" s="1"/>
  <c r="E20" i="2"/>
  <c r="F20" i="2" s="1"/>
  <c r="AB14" i="2"/>
  <c r="AA28" i="2" s="1"/>
  <c r="AB28" i="2" s="1"/>
  <c r="Z14" i="2"/>
  <c r="Y28" i="2" s="1"/>
  <c r="Z28" i="2" s="1"/>
  <c r="X14" i="2"/>
  <c r="W28" i="2" s="1"/>
  <c r="X28" i="2" s="1"/>
  <c r="V14" i="2"/>
  <c r="U28" i="2" s="1"/>
  <c r="V28" i="2" s="1"/>
  <c r="T14" i="2"/>
  <c r="S28" i="2" s="1"/>
  <c r="T28" i="2" s="1"/>
  <c r="R14" i="2"/>
  <c r="Q28" i="2" s="1"/>
  <c r="R28" i="2" s="1"/>
  <c r="N14" i="2"/>
  <c r="M28" i="2" s="1"/>
  <c r="N28" i="2" s="1"/>
  <c r="L14" i="2"/>
  <c r="K28" i="2" s="1"/>
  <c r="L28" i="2" s="1"/>
  <c r="J14" i="2"/>
  <c r="H14" i="2"/>
  <c r="G28" i="2" s="1"/>
  <c r="H28" i="2" s="1"/>
  <c r="AB13" i="2"/>
  <c r="AA27" i="2" s="1"/>
  <c r="AB27" i="2" s="1"/>
  <c r="Z13" i="2"/>
  <c r="Y27" i="2" s="1"/>
  <c r="Z27" i="2" s="1"/>
  <c r="X13" i="2"/>
  <c r="W27" i="2" s="1"/>
  <c r="X27" i="2" s="1"/>
  <c r="V13" i="2"/>
  <c r="U27" i="2" s="1"/>
  <c r="V27" i="2" s="1"/>
  <c r="T13" i="2"/>
  <c r="S27" i="2" s="1"/>
  <c r="T27" i="2" s="1"/>
  <c r="R13" i="2"/>
  <c r="Q27" i="2" s="1"/>
  <c r="R27" i="2" s="1"/>
  <c r="N13" i="2"/>
  <c r="M27" i="2" s="1"/>
  <c r="N27" i="2" s="1"/>
  <c r="L13" i="2"/>
  <c r="K27" i="2" s="1"/>
  <c r="L27" i="2" s="1"/>
  <c r="J13" i="2"/>
  <c r="H13" i="2"/>
  <c r="G27" i="2" s="1"/>
  <c r="H27" i="2" s="1"/>
  <c r="AB12" i="2"/>
  <c r="AA26" i="2" s="1"/>
  <c r="AB26" i="2" s="1"/>
  <c r="Z12" i="2"/>
  <c r="Y26" i="2" s="1"/>
  <c r="Z26" i="2" s="1"/>
  <c r="X12" i="2"/>
  <c r="W26" i="2" s="1"/>
  <c r="X26" i="2" s="1"/>
  <c r="V12" i="2"/>
  <c r="U26" i="2" s="1"/>
  <c r="V26" i="2" s="1"/>
  <c r="T12" i="2"/>
  <c r="S26" i="2" s="1"/>
  <c r="T26" i="2" s="1"/>
  <c r="R12" i="2"/>
  <c r="Q26" i="2" s="1"/>
  <c r="R26" i="2" s="1"/>
  <c r="N12" i="2"/>
  <c r="M26" i="2" s="1"/>
  <c r="N26" i="2" s="1"/>
  <c r="L12" i="2"/>
  <c r="K26" i="2" s="1"/>
  <c r="L26" i="2" s="1"/>
  <c r="J12" i="2"/>
  <c r="H12" i="2"/>
  <c r="G26" i="2" s="1"/>
  <c r="H26" i="2" s="1"/>
  <c r="AB11" i="2"/>
  <c r="AA25" i="2" s="1"/>
  <c r="AB25" i="2" s="1"/>
  <c r="Z11" i="2"/>
  <c r="Y25" i="2" s="1"/>
  <c r="Z25" i="2" s="1"/>
  <c r="X11" i="2"/>
  <c r="W25" i="2" s="1"/>
  <c r="X25" i="2" s="1"/>
  <c r="V11" i="2"/>
  <c r="U25" i="2" s="1"/>
  <c r="V25" i="2" s="1"/>
  <c r="T11" i="2"/>
  <c r="S25" i="2" s="1"/>
  <c r="T25" i="2" s="1"/>
  <c r="R11" i="2"/>
  <c r="Q25" i="2" s="1"/>
  <c r="R25" i="2" s="1"/>
  <c r="N11" i="2"/>
  <c r="M25" i="2" s="1"/>
  <c r="N25" i="2" s="1"/>
  <c r="L11" i="2"/>
  <c r="K25" i="2" s="1"/>
  <c r="L25" i="2" s="1"/>
  <c r="J11" i="2"/>
  <c r="H11" i="2"/>
  <c r="G25" i="2" s="1"/>
  <c r="H25" i="2" s="1"/>
  <c r="AB10" i="2"/>
  <c r="AA24" i="2" s="1"/>
  <c r="AB24" i="2" s="1"/>
  <c r="Z10" i="2"/>
  <c r="Y24" i="2" s="1"/>
  <c r="Z24" i="2" s="1"/>
  <c r="X10" i="2"/>
  <c r="W24" i="2" s="1"/>
  <c r="X24" i="2" s="1"/>
  <c r="V10" i="2"/>
  <c r="U24" i="2" s="1"/>
  <c r="V24" i="2" s="1"/>
  <c r="T10" i="2"/>
  <c r="S24" i="2" s="1"/>
  <c r="T24" i="2" s="1"/>
  <c r="R10" i="2"/>
  <c r="Q24" i="2" s="1"/>
  <c r="R24" i="2" s="1"/>
  <c r="N10" i="2"/>
  <c r="M24" i="2" s="1"/>
  <c r="N24" i="2" s="1"/>
  <c r="L10" i="2"/>
  <c r="K24" i="2" s="1"/>
  <c r="L24" i="2" s="1"/>
  <c r="J10" i="2"/>
  <c r="H10" i="2"/>
  <c r="G24" i="2" s="1"/>
  <c r="H24" i="2" s="1"/>
  <c r="AB9" i="2"/>
  <c r="AA23" i="2" s="1"/>
  <c r="AB23" i="2" s="1"/>
  <c r="Z9" i="2"/>
  <c r="Y23" i="2" s="1"/>
  <c r="Z23" i="2" s="1"/>
  <c r="X9" i="2"/>
  <c r="W23" i="2" s="1"/>
  <c r="X23" i="2" s="1"/>
  <c r="V9" i="2"/>
  <c r="U23" i="2" s="1"/>
  <c r="V23" i="2" s="1"/>
  <c r="T9" i="2"/>
  <c r="S23" i="2" s="1"/>
  <c r="T23" i="2" s="1"/>
  <c r="R9" i="2"/>
  <c r="Q23" i="2" s="1"/>
  <c r="R23" i="2" s="1"/>
  <c r="N9" i="2"/>
  <c r="M23" i="2" s="1"/>
  <c r="N23" i="2" s="1"/>
  <c r="L9" i="2"/>
  <c r="K23" i="2" s="1"/>
  <c r="L23" i="2" s="1"/>
  <c r="J9" i="2"/>
  <c r="H9" i="2"/>
  <c r="G23" i="2" s="1"/>
  <c r="H23" i="2" s="1"/>
  <c r="AB8" i="2"/>
  <c r="AA22" i="2" s="1"/>
  <c r="AB22" i="2" s="1"/>
  <c r="Z8" i="2"/>
  <c r="Y22" i="2" s="1"/>
  <c r="Z22" i="2" s="1"/>
  <c r="X8" i="2"/>
  <c r="W22" i="2" s="1"/>
  <c r="X22" i="2" s="1"/>
  <c r="V8" i="2"/>
  <c r="U22" i="2" s="1"/>
  <c r="V22" i="2" s="1"/>
  <c r="T8" i="2"/>
  <c r="S22" i="2" s="1"/>
  <c r="T22" i="2" s="1"/>
  <c r="R8" i="2"/>
  <c r="Q22" i="2" s="1"/>
  <c r="R22" i="2" s="1"/>
  <c r="N8" i="2"/>
  <c r="M22" i="2" s="1"/>
  <c r="N22" i="2" s="1"/>
  <c r="L8" i="2"/>
  <c r="K22" i="2" s="1"/>
  <c r="L22" i="2" s="1"/>
  <c r="J8" i="2"/>
  <c r="H8" i="2"/>
  <c r="G22" i="2" s="1"/>
  <c r="H22" i="2" s="1"/>
  <c r="AB7" i="2"/>
  <c r="AA21" i="2" s="1"/>
  <c r="AB21" i="2" s="1"/>
  <c r="Z7" i="2"/>
  <c r="Y21" i="2" s="1"/>
  <c r="Z21" i="2" s="1"/>
  <c r="X7" i="2"/>
  <c r="W21" i="2" s="1"/>
  <c r="X21" i="2" s="1"/>
  <c r="V7" i="2"/>
  <c r="U21" i="2" s="1"/>
  <c r="V21" i="2" s="1"/>
  <c r="T7" i="2"/>
  <c r="S21" i="2" s="1"/>
  <c r="T21" i="2" s="1"/>
  <c r="R7" i="2"/>
  <c r="Q21" i="2" s="1"/>
  <c r="R21" i="2" s="1"/>
  <c r="N7" i="2"/>
  <c r="M21" i="2" s="1"/>
  <c r="N21" i="2" s="1"/>
  <c r="L7" i="2"/>
  <c r="K21" i="2" s="1"/>
  <c r="L21" i="2" s="1"/>
  <c r="J7" i="2"/>
  <c r="H7" i="2"/>
  <c r="G21" i="2" s="1"/>
  <c r="H21" i="2" s="1"/>
  <c r="AB6" i="2"/>
  <c r="AA20" i="2" s="1"/>
  <c r="AB20" i="2" s="1"/>
  <c r="Z6" i="2"/>
  <c r="Y20" i="2" s="1"/>
  <c r="Z20" i="2" s="1"/>
  <c r="X6" i="2"/>
  <c r="W20" i="2" s="1"/>
  <c r="X20" i="2" s="1"/>
  <c r="V6" i="2"/>
  <c r="U20" i="2" s="1"/>
  <c r="V20" i="2" s="1"/>
  <c r="T6" i="2"/>
  <c r="S20" i="2" s="1"/>
  <c r="T20" i="2" s="1"/>
  <c r="R6" i="2"/>
  <c r="Q20" i="2" s="1"/>
  <c r="R20" i="2" s="1"/>
  <c r="N6" i="2"/>
  <c r="M20" i="2" s="1"/>
  <c r="N20" i="2" s="1"/>
  <c r="L6" i="2"/>
  <c r="K20" i="2" s="1"/>
  <c r="L20" i="2" s="1"/>
  <c r="J6" i="2"/>
  <c r="H6" i="2"/>
  <c r="G20" i="2" s="1"/>
  <c r="H20" i="2" s="1"/>
  <c r="AB5" i="2"/>
  <c r="AA19" i="2" s="1"/>
  <c r="AB19" i="2" s="1"/>
  <c r="Z5" i="2"/>
  <c r="Y19" i="2" s="1"/>
  <c r="Z19" i="2" s="1"/>
  <c r="X5" i="2"/>
  <c r="W19" i="2" s="1"/>
  <c r="X19" i="2" s="1"/>
  <c r="V5" i="2"/>
  <c r="U19" i="2" s="1"/>
  <c r="V19" i="2" s="1"/>
  <c r="T5" i="2"/>
  <c r="S19" i="2" s="1"/>
  <c r="T19" i="2" s="1"/>
  <c r="R5" i="2"/>
  <c r="Q19" i="2" s="1"/>
  <c r="R19" i="2" s="1"/>
  <c r="N5" i="2"/>
  <c r="M19" i="2" s="1"/>
  <c r="N19" i="2" s="1"/>
  <c r="L5" i="2"/>
  <c r="K19" i="2" s="1"/>
  <c r="L19" i="2" s="1"/>
  <c r="J5" i="2"/>
  <c r="H5" i="2"/>
  <c r="G19" i="2" s="1"/>
  <c r="H19" i="2" s="1"/>
  <c r="AB4" i="2"/>
  <c r="AA18" i="2" s="1"/>
  <c r="AB18" i="2" s="1"/>
  <c r="Z4" i="2"/>
  <c r="Y18" i="2" s="1"/>
  <c r="Z18" i="2" s="1"/>
  <c r="X4" i="2"/>
  <c r="W18" i="2" s="1"/>
  <c r="X18" i="2" s="1"/>
  <c r="V4" i="2"/>
  <c r="U18" i="2" s="1"/>
  <c r="V18" i="2" s="1"/>
  <c r="T4" i="2"/>
  <c r="S18" i="2" s="1"/>
  <c r="T18" i="2" s="1"/>
  <c r="R4" i="2"/>
  <c r="Q18" i="2" s="1"/>
  <c r="R18" i="2" s="1"/>
  <c r="N4" i="2"/>
  <c r="M18" i="2" s="1"/>
  <c r="L4" i="2"/>
  <c r="K18" i="2" s="1"/>
  <c r="L18" i="2" s="1"/>
  <c r="J4" i="2"/>
  <c r="H4" i="2"/>
  <c r="G18" i="2" s="1"/>
  <c r="H18" i="2" s="1"/>
  <c r="AB3" i="2"/>
  <c r="AA17" i="2" s="1"/>
  <c r="Z3" i="2"/>
  <c r="Y17" i="2" s="1"/>
  <c r="X3" i="2"/>
  <c r="W17" i="2" s="1"/>
  <c r="V3" i="2"/>
  <c r="U17" i="2" s="1"/>
  <c r="T3" i="2"/>
  <c r="S17" i="2" s="1"/>
  <c r="R3" i="2"/>
  <c r="Q17" i="2" s="1"/>
  <c r="N3" i="2"/>
  <c r="M17" i="2" s="1"/>
  <c r="N17" i="2" s="1"/>
  <c r="L3" i="2"/>
  <c r="K17" i="2" s="1"/>
  <c r="J3" i="2"/>
  <c r="G29" i="2" l="1"/>
  <c r="H35" i="2" s="1"/>
  <c r="I20" i="2"/>
  <c r="J20" i="2" s="1"/>
  <c r="I24" i="2"/>
  <c r="J24" i="2" s="1"/>
  <c r="I26" i="2"/>
  <c r="J26" i="2" s="1"/>
  <c r="I18" i="2"/>
  <c r="J18" i="2" s="1"/>
  <c r="I22" i="2"/>
  <c r="J22" i="2" s="1"/>
  <c r="I28" i="2"/>
  <c r="J28" i="2" s="1"/>
  <c r="I17" i="2"/>
  <c r="I19" i="2"/>
  <c r="J19" i="2" s="1"/>
  <c r="I21" i="2"/>
  <c r="J21" i="2" s="1"/>
  <c r="I23" i="2"/>
  <c r="J23" i="2" s="1"/>
  <c r="I25" i="2"/>
  <c r="J25" i="2" s="1"/>
  <c r="I27" i="2"/>
  <c r="J27" i="2" s="1"/>
  <c r="L17" i="2"/>
  <c r="L29" i="2" s="1"/>
  <c r="L36" i="2" s="1"/>
  <c r="K29" i="2"/>
  <c r="L35" i="2" s="1"/>
  <c r="R17" i="2"/>
  <c r="R29" i="2" s="1"/>
  <c r="R36" i="2" s="1"/>
  <c r="Q29" i="2"/>
  <c r="R35" i="2" s="1"/>
  <c r="T17" i="2"/>
  <c r="T29" i="2" s="1"/>
  <c r="T36" i="2" s="1"/>
  <c r="S29" i="2"/>
  <c r="T35" i="2" s="1"/>
  <c r="AA29" i="2"/>
  <c r="AB35" i="2" s="1"/>
  <c r="AB17" i="2"/>
  <c r="AB29" i="2" s="1"/>
  <c r="AB36" i="2" s="1"/>
  <c r="F29" i="2"/>
  <c r="F36" i="2" s="1"/>
  <c r="Z17" i="2"/>
  <c r="Z29" i="2" s="1"/>
  <c r="Z36" i="2" s="1"/>
  <c r="Y29" i="2"/>
  <c r="Z35" i="2" s="1"/>
  <c r="V17" i="2"/>
  <c r="V29" i="2" s="1"/>
  <c r="V36" i="2" s="1"/>
  <c r="U29" i="2"/>
  <c r="V35" i="2" s="1"/>
  <c r="X17" i="2"/>
  <c r="X29" i="2" s="1"/>
  <c r="X36" i="2" s="1"/>
  <c r="W29" i="2"/>
  <c r="X35" i="2" s="1"/>
  <c r="O22" i="2"/>
  <c r="P22" i="2" s="1"/>
  <c r="O28" i="2"/>
  <c r="P28" i="2" s="1"/>
  <c r="O26" i="2"/>
  <c r="P26" i="2" s="1"/>
  <c r="O27" i="2"/>
  <c r="P27" i="2" s="1"/>
  <c r="O25" i="2"/>
  <c r="P25" i="2" s="1"/>
  <c r="O24" i="2"/>
  <c r="P24" i="2" s="1"/>
  <c r="O20" i="2"/>
  <c r="O19" i="2"/>
  <c r="P19" i="2" s="1"/>
  <c r="P17" i="2"/>
  <c r="O18" i="2"/>
  <c r="P18" i="2" s="1"/>
  <c r="N18" i="2"/>
  <c r="N29" i="2" s="1"/>
  <c r="N36" i="2" s="1"/>
  <c r="M29" i="2"/>
  <c r="N35" i="2" s="1"/>
  <c r="P23" i="2"/>
  <c r="H17" i="2"/>
  <c r="H29" i="2" s="1"/>
  <c r="H36" i="2" s="1"/>
  <c r="E29" i="2"/>
  <c r="F35" i="2" l="1"/>
  <c r="I29" i="2"/>
  <c r="J35" i="2" s="1"/>
  <c r="J17" i="2"/>
  <c r="J29" i="2" s="1"/>
  <c r="J36" i="2" s="1"/>
  <c r="P20" i="2"/>
  <c r="P29" i="2" s="1"/>
  <c r="O29" i="2"/>
  <c r="AA30" i="2" l="1"/>
  <c r="AB30" i="2"/>
</calcChain>
</file>

<file path=xl/sharedStrings.xml><?xml version="1.0" encoding="utf-8"?>
<sst xmlns="http://schemas.openxmlformats.org/spreadsheetml/2006/main" count="125" uniqueCount="47">
  <si>
    <t>расход</t>
  </si>
  <si>
    <t>руб.</t>
  </si>
  <si>
    <t>№ счетчика</t>
  </si>
  <si>
    <t>время</t>
  </si>
  <si>
    <t>коэффициент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</si>
  <si>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</si>
  <si>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</si>
  <si>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</si>
  <si>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</si>
  <si>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</si>
  <si>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</si>
  <si>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</si>
  <si>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</si>
  <si>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</si>
  <si>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</si>
  <si>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</si>
  <si>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</si>
  <si>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Т1</t>
  </si>
  <si>
    <t>Т2</t>
  </si>
  <si>
    <t>Т3</t>
  </si>
  <si>
    <t>рублей</t>
  </si>
  <si>
    <t>п</t>
  </si>
  <si>
    <t>н</t>
  </si>
  <si>
    <t>п/п</t>
  </si>
  <si>
    <t>потребление на паркинг</t>
  </si>
  <si>
    <t>Стоимость за паркинг</t>
  </si>
  <si>
    <t>кВт</t>
  </si>
  <si>
    <t>год</t>
  </si>
  <si>
    <t>Тариф</t>
  </si>
  <si>
    <t>01.07-30.11. 2022</t>
  </si>
  <si>
    <t>01.01-30.06. 2022</t>
  </si>
  <si>
    <t>ВИЛИСА ЛАЦИСА д.2 2023 фактическое потребление</t>
  </si>
  <si>
    <t>кв.м.</t>
  </si>
  <si>
    <t>кВт на 1 кв.м.</t>
  </si>
  <si>
    <t>Тз</t>
  </si>
  <si>
    <t>К оплате</t>
  </si>
  <si>
    <t>кВт в январе</t>
  </si>
  <si>
    <t>кВт на 1 кв.м. расчитывается по формуле :</t>
  </si>
  <si>
    <t>кВт в январе по каждой строчке / площадь м/м участвоваших в голосовании.</t>
  </si>
  <si>
    <t>Далее расчитывается колличество кВт приходящихся на машиноместо:</t>
  </si>
  <si>
    <t>Площадь машиноместа * кВт на 1 кв.м.</t>
  </si>
  <si>
    <t>Далее колличество кВт приходящихся на м/м умножается на тариф.</t>
  </si>
  <si>
    <t xml:space="preserve">В соответствии со статьями 210,249 ГК РФ, а так же ст.39 ЖК РФ бремя содержания имущества несет собственник пропорционально </t>
  </si>
  <si>
    <t>своей доли. Доля собственнисти в соответствии с выпиской из ЕГРН соответствует квадратным метрам.</t>
  </si>
  <si>
    <t>Площадь м/м участвоваших в голосовании - 5 153,70 кв.м.</t>
  </si>
  <si>
    <t>кВт на машиноместо 24.8 кв.м.</t>
  </si>
  <si>
    <t>Пример на основании м/м 2-004 площадью 24.8 кв.м.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</si>
</sst>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22"/>
      <color theme="1"/>
      <name val="Arial Black"/>
      <family val="2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u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1"/>
      <color theme="0"/>
      <name val="Times New Roman"/>
      <family val="1"/>
      <charset val="204"/>
    </font>
    <font>
      <b/>
      <i/>
      <u/>
      <sz val="11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399975585192419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1" xfId="0" applyBorder="1"/>
    <xf numFmtId="0" fontId="0" fillId="0" borderId="0" xfId="0" applyBorder="1"/>
    <xf numFmtId="0" fontId="0" fillId="3" borderId="0" xfId="0" applyFill="1"/>
    <xf numFmtId="0" fontId="0" fillId="3" borderId="0" xfId="0" applyFill="1" applyBorder="1"/>
    <xf numFmtId="0" fontId="0" fillId="4" borderId="1" xfId="0" applyFill="1" applyBorder="1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2" fillId="5" borderId="0" xfId="0" applyFont="1" applyFill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2" fontId="0" fillId="6" borderId="1" xfId="0" applyNumberFormat="1" applyFill="1" applyBorder="1"/>
    <xf numFmtId="0" fontId="0" fillId="3" borderId="1" xfId="0" applyFill="1" applyBorder="1"/>
    <xf numFmtId="0" fontId="0" fillId="0" borderId="0" xfId="0" applyFont="1"/>
    <xf numFmtId="0" fontId="4" fillId="0" borderId="0" xfId="0" applyFont="1"/>
    <xf numFmtId="0" fontId="3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7" fillId="0" borderId="1" xfId="0" applyFont="1" applyBorder="1"/>
    <xf numFmtId="0" fontId="1" fillId="0" borderId="1" xfId="0" applyFont="1" applyBorder="1" applyAlignment="1">
      <alignment horizontal="center" vertical="center"/>
    </xf>
    <xf numFmtId="0" fontId="0" fillId="0" borderId="1" xfId="0" applyFont="1" applyBorder="1"/>
    <xf numFmtId="0" fontId="4" fillId="0" borderId="1" xfId="0" applyFont="1" applyBorder="1"/>
    <xf numFmtId="0" fontId="9" fillId="0" borderId="0" xfId="0" applyFont="1"/>
    <xf numFmtId="0" fontId="10" fillId="0" borderId="1" xfId="0" applyFont="1" applyBorder="1"/>
    <xf numFmtId="4" fontId="8" fillId="3" borderId="0" xfId="0" applyNumberFormat="1" applyFont="1" applyFill="1"/>
    <xf numFmtId="0" fontId="8" fillId="3" borderId="0" xfId="0" applyFont="1" applyFill="1" applyBorder="1"/>
    <xf numFmtId="0" fontId="0" fillId="0" borderId="4" xfId="0" applyBorder="1"/>
    <xf numFmtId="0" fontId="0" fillId="0" borderId="2" xfId="0" applyBorder="1"/>
    <xf numFmtId="0" fontId="7" fillId="0" borderId="14" xfId="0" applyFont="1" applyBorder="1"/>
    <xf numFmtId="0" fontId="7" fillId="0" borderId="15" xfId="0" applyFont="1" applyBorder="1"/>
    <xf numFmtId="0" fontId="7" fillId="0" borderId="16" xfId="0" applyFont="1" applyBorder="1"/>
    <xf numFmtId="0" fontId="7" fillId="0" borderId="6" xfId="0" applyFont="1" applyBorder="1"/>
    <xf numFmtId="4" fontId="7" fillId="2" borderId="14" xfId="0" applyNumberFormat="1" applyFont="1" applyFill="1" applyBorder="1"/>
    <xf numFmtId="4" fontId="7" fillId="2" borderId="15" xfId="0" applyNumberFormat="1" applyFont="1" applyFill="1" applyBorder="1"/>
    <xf numFmtId="4" fontId="7" fillId="2" borderId="16" xfId="0" applyNumberFormat="1" applyFont="1" applyFill="1" applyBorder="1"/>
    <xf numFmtId="0" fontId="11" fillId="0" borderId="0" xfId="0" applyFont="1"/>
    <xf numFmtId="0" fontId="7" fillId="0" borderId="11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4" fontId="2" fillId="0" borderId="1" xfId="0" applyNumberFormat="1" applyFont="1" applyBorder="1" applyAlignment="1">
      <alignment horizontal="right" vertical="center"/>
    </xf>
    <xf numFmtId="4" fontId="2" fillId="2" borderId="1" xfId="0" applyNumberFormat="1" applyFont="1" applyFill="1" applyBorder="1" applyAlignment="1">
      <alignment horizontal="right" vertical="center"/>
    </xf>
    <xf numFmtId="0" fontId="12" fillId="3" borderId="0" xfId="0" applyFont="1" applyFill="1" applyAlignment="1">
      <alignment horizontal="center" vertical="center"/>
    </xf>
    <xf numFmtId="17" fontId="1" fillId="0" borderId="4" xfId="0" applyNumberFormat="1" applyFont="1" applyBorder="1" applyAlignment="1">
      <alignment horizontal="center" vertical="center" wrapText="1"/>
    </xf>
    <xf numFmtId="0" fontId="13" fillId="3" borderId="0" xfId="0" applyFont="1" applyFill="1"/>
    <xf numFmtId="2" fontId="7" fillId="3" borderId="8" xfId="0" applyNumberFormat="1" applyFont="1" applyFill="1" applyBorder="1" applyAlignment="1">
      <alignment horizontal="center" vertical="center"/>
    </xf>
    <xf numFmtId="2" fontId="7" fillId="0" borderId="9" xfId="0" applyNumberFormat="1" applyFont="1" applyBorder="1" applyAlignment="1">
      <alignment horizontal="center" vertical="center"/>
    </xf>
    <xf numFmtId="2" fontId="7" fillId="0" borderId="1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70"/>
  <sheetViews>
    <sheetView tabSelected="1" topLeftCell="A37" zoomScale="90" zoomScaleNormal="90" workbookViewId="0">
      <selection activeCell="H71" sqref="H71"/>
    </sheetView>
  </sheetViews>
  <sheetFormatPr defaultRowHeight="15" x14ac:dyDescent="0.25"/>
  <cols>
    <col min="1" max="1" width="19.140625" bestFit="1" customWidth="1"/>
    <col min="2" max="2" width="7.7109375" bestFit="1" customWidth="1"/>
    <col min="3" max="3" width="16" customWidth="1"/>
    <col min="4" max="4" width="11.140625" customWidth="1"/>
    <col min="5" max="5" width="12.42578125" customWidth="1"/>
    <col min="6" max="6" width="12.28515625" customWidth="1"/>
    <col min="7" max="7" width="10.28515625" customWidth="1"/>
    <col min="8" max="8" width="13.42578125" customWidth="1"/>
    <col min="9" max="9" width="10.5703125" customWidth="1"/>
    <col min="10" max="10" width="10.5703125" bestFit="1" customWidth="1"/>
    <col min="11" max="11" width="7.85546875" bestFit="1" customWidth="1"/>
    <col min="12" max="12" width="10.5703125" bestFit="1" customWidth="1"/>
    <col min="13" max="13" width="6.7109375" bestFit="1" customWidth="1"/>
    <col min="14" max="14" width="10.5703125" bestFit="1" customWidth="1"/>
    <col min="15" max="15" width="6.7109375" bestFit="1" customWidth="1"/>
    <col min="16" max="16" width="10.5703125" bestFit="1" customWidth="1"/>
    <col min="17" max="17" width="6.7109375" bestFit="1" customWidth="1"/>
    <col min="18" max="18" width="10.5703125" bestFit="1" customWidth="1"/>
    <col min="19" max="19" width="7.28515625" bestFit="1" customWidth="1"/>
    <col min="20" max="20" width="10.5703125" bestFit="1" customWidth="1"/>
    <col min="21" max="21" width="10.140625" bestFit="1" customWidth="1"/>
    <col min="22" max="22" width="10.5703125" bestFit="1" customWidth="1"/>
    <col min="23" max="23" width="9.140625" bestFit="1" customWidth="1"/>
    <col min="24" max="24" width="10.5703125" bestFit="1" customWidth="1"/>
    <col min="25" max="25" width="8" bestFit="1" customWidth="1"/>
    <col min="26" max="26" width="11.42578125" bestFit="1" customWidth="1"/>
    <col min="27" max="27" width="9.7109375" bestFit="1" customWidth="1"/>
    <col min="28" max="28" width="15.28515625" bestFit="1" customWidth="1"/>
    <col min="29" max="29" width="9.5703125" bestFit="1" customWidth="1"/>
  </cols>
  <sheetData>
    <row r="1" spans="1:30" ht="33.75" x14ac:dyDescent="0.65">
      <c r="A1" s="68" t="s">
        <v>31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  <c r="AB1" s="68"/>
    </row>
    <row r="2" spans="1:30" x14ac:dyDescent="0.25">
      <c r="A2" s="25" t="s">
        <v>2</v>
      </c>
      <c r="B2" s="26" t="s">
        <v>3</v>
      </c>
      <c r="C2" s="27" t="s">
        <v>4</v>
      </c>
      <c r="D2" s="59">
        <v>44896</v>
      </c>
      <c r="E2" s="25" t="s">
        <v>5</v>
      </c>
      <c r="F2" s="26" t="s">
        <v>0</v>
      </c>
      <c r="G2" s="25" t="s">
        <v>6</v>
      </c>
      <c r="H2" s="26" t="s">
        <v>0</v>
      </c>
      <c r="I2" s="25" t="s">
        <v>7</v>
      </c>
      <c r="J2" s="8" t="s">
        <v>0</v>
      </c>
      <c r="K2" s="25" t="s">
        <v>8</v>
      </c>
      <c r="L2" s="26" t="s">
        <v>0</v>
      </c>
      <c r="M2" s="25" t="s">
        <v>9</v>
      </c>
      <c r="N2" s="26" t="s">
        <v>0</v>
      </c>
      <c r="O2" s="25" t="s">
        <v>10</v>
      </c>
      <c r="P2" s="26" t="s">
        <v>0</v>
      </c>
      <c r="Q2" s="25" t="s">
        <v>11</v>
      </c>
      <c r="R2" s="26" t="s">
        <v>0</v>
      </c>
      <c r="S2" s="25" t="s">
        <v>12</v>
      </c>
      <c r="T2" s="26" t="s">
        <v>0</v>
      </c>
      <c r="U2" s="25" t="s">
        <v>13</v>
      </c>
      <c r="V2" s="26" t="s">
        <v>0</v>
      </c>
      <c r="W2" s="25" t="s">
        <v>14</v>
      </c>
      <c r="X2" s="26" t="s">
        <v>0</v>
      </c>
      <c r="Y2" s="25" t="s">
        <v>15</v>
      </c>
      <c r="Z2" s="26" t="s">
        <v>0</v>
      </c>
      <c r="AA2" s="25" t="s">
        <v>16</v>
      </c>
      <c r="AB2" s="7" t="s">
        <v>0</v>
      </c>
      <c r="AC2" s="2"/>
      <c r="AD2" s="4"/>
    </row>
    <row r="3" spans="1:30" ht="15.75" x14ac:dyDescent="0.25">
      <c r="A3" s="6">
        <v>15734704</v>
      </c>
      <c r="B3" s="6" t="s">
        <v>17</v>
      </c>
      <c r="C3" s="72">
        <v>20</v>
      </c>
      <c r="D3" s="34">
        <v>18384</v>
      </c>
      <c r="E3" s="28">
        <v>18581</v>
      </c>
      <c r="F3" s="7">
        <f>E3-D3</f>
        <v>197</v>
      </c>
      <c r="G3" s="6"/>
      <c r="H3" s="7">
        <f>G3-E3</f>
        <v>-18581</v>
      </c>
      <c r="I3" s="6"/>
      <c r="J3" s="7">
        <f>I3-G3</f>
        <v>0</v>
      </c>
      <c r="K3" s="6"/>
      <c r="L3" s="7">
        <f>K3-I3</f>
        <v>0</v>
      </c>
      <c r="M3" s="6"/>
      <c r="N3" s="7">
        <f>M3-K3</f>
        <v>0</v>
      </c>
      <c r="O3" s="6"/>
      <c r="P3" s="7">
        <f t="shared" ref="P3:P14" si="0">O3-M3</f>
        <v>0</v>
      </c>
      <c r="Q3" s="9"/>
      <c r="R3" s="7">
        <f>Q3-O3</f>
        <v>0</v>
      </c>
      <c r="S3" s="6"/>
      <c r="T3" s="7">
        <f>S3-Q3</f>
        <v>0</v>
      </c>
      <c r="U3" s="6"/>
      <c r="V3" s="7">
        <f>U3-S3</f>
        <v>0</v>
      </c>
      <c r="W3" s="6"/>
      <c r="X3" s="7">
        <f>W3-U3</f>
        <v>0</v>
      </c>
      <c r="Y3" s="6"/>
      <c r="Z3" s="7">
        <f>Y3-W3</f>
        <v>0</v>
      </c>
      <c r="AA3" s="6"/>
      <c r="AB3" s="7">
        <f>AA3-Y3</f>
        <v>0</v>
      </c>
      <c r="AC3" s="64"/>
      <c r="AD3" s="10"/>
    </row>
    <row r="4" spans="1:30" ht="15.75" x14ac:dyDescent="0.25">
      <c r="A4" s="6">
        <v>15734704</v>
      </c>
      <c r="B4" s="6" t="s">
        <v>18</v>
      </c>
      <c r="C4" s="72"/>
      <c r="D4" s="34">
        <v>11063</v>
      </c>
      <c r="E4" s="28">
        <v>11318</v>
      </c>
      <c r="F4" s="7">
        <f t="shared" ref="F4:F14" si="1">E4-D4</f>
        <v>255</v>
      </c>
      <c r="G4" s="6"/>
      <c r="H4" s="7">
        <f t="shared" ref="H4:H13" si="2">G4-E4</f>
        <v>-11318</v>
      </c>
      <c r="I4" s="6"/>
      <c r="J4" s="7">
        <f t="shared" ref="J4:R13" si="3">I4-G4</f>
        <v>0</v>
      </c>
      <c r="K4" s="6"/>
      <c r="L4" s="7">
        <f t="shared" si="3"/>
        <v>0</v>
      </c>
      <c r="M4" s="6"/>
      <c r="N4" s="7">
        <f t="shared" si="3"/>
        <v>0</v>
      </c>
      <c r="O4" s="6"/>
      <c r="P4" s="7">
        <f t="shared" si="0"/>
        <v>0</v>
      </c>
      <c r="Q4" s="9"/>
      <c r="R4" s="7">
        <f t="shared" si="3"/>
        <v>0</v>
      </c>
      <c r="S4" s="6"/>
      <c r="T4" s="7">
        <f>S4-Q4</f>
        <v>0</v>
      </c>
      <c r="U4" s="6"/>
      <c r="V4" s="7">
        <f>U4-S4</f>
        <v>0</v>
      </c>
      <c r="W4" s="6"/>
      <c r="X4" s="7">
        <f>W4-U4</f>
        <v>0</v>
      </c>
      <c r="Y4" s="6"/>
      <c r="Z4" s="7">
        <f>Y4-W4</f>
        <v>0</v>
      </c>
      <c r="AA4" s="6"/>
      <c r="AB4" s="7">
        <f>AA4-Y4</f>
        <v>0</v>
      </c>
      <c r="AC4" s="64"/>
      <c r="AD4" s="10"/>
    </row>
    <row r="5" spans="1:30" ht="15.75" x14ac:dyDescent="0.25">
      <c r="A5" s="6">
        <v>15734704</v>
      </c>
      <c r="B5" s="6" t="s">
        <v>19</v>
      </c>
      <c r="C5" s="72"/>
      <c r="D5" s="34">
        <v>11570</v>
      </c>
      <c r="E5" s="11">
        <v>11824</v>
      </c>
      <c r="F5" s="7">
        <f t="shared" si="1"/>
        <v>254</v>
      </c>
      <c r="G5" s="6"/>
      <c r="H5" s="7">
        <f>G5-E5</f>
        <v>-11824</v>
      </c>
      <c r="I5" s="6"/>
      <c r="J5" s="7">
        <f>I5-G5</f>
        <v>0</v>
      </c>
      <c r="K5" s="6"/>
      <c r="L5" s="7">
        <f>K5-I5</f>
        <v>0</v>
      </c>
      <c r="M5" s="6"/>
      <c r="N5" s="7">
        <f>M5-K5</f>
        <v>0</v>
      </c>
      <c r="O5" s="6"/>
      <c r="P5" s="7">
        <f t="shared" si="0"/>
        <v>0</v>
      </c>
      <c r="Q5" s="9"/>
      <c r="R5" s="7">
        <f>Q5-O5</f>
        <v>0</v>
      </c>
      <c r="S5" s="6"/>
      <c r="T5" s="7">
        <f>S5-Q5</f>
        <v>0</v>
      </c>
      <c r="U5" s="6"/>
      <c r="V5" s="7">
        <f>U5-S5</f>
        <v>0</v>
      </c>
      <c r="W5" s="6"/>
      <c r="X5" s="7">
        <f>W5-U5</f>
        <v>0</v>
      </c>
      <c r="Y5" s="6"/>
      <c r="Z5" s="7">
        <f>Y5-W5</f>
        <v>0</v>
      </c>
      <c r="AA5" s="6"/>
      <c r="AB5" s="7">
        <f>AA5-Y5</f>
        <v>0</v>
      </c>
      <c r="AC5" s="64"/>
      <c r="AD5" s="10"/>
    </row>
    <row r="6" spans="1:30" ht="15.75" x14ac:dyDescent="0.25">
      <c r="A6" s="6">
        <v>15737614</v>
      </c>
      <c r="B6" s="6" t="s">
        <v>17</v>
      </c>
      <c r="C6" s="65">
        <v>20</v>
      </c>
      <c r="D6" s="34">
        <v>2685</v>
      </c>
      <c r="E6" s="28">
        <v>2695</v>
      </c>
      <c r="F6" s="7">
        <f t="shared" si="1"/>
        <v>10</v>
      </c>
      <c r="G6" s="6"/>
      <c r="H6" s="7">
        <f>G6-E6</f>
        <v>-2695</v>
      </c>
      <c r="I6" s="6"/>
      <c r="J6" s="7">
        <f>I6-G6</f>
        <v>0</v>
      </c>
      <c r="K6" s="6"/>
      <c r="L6" s="7">
        <f>K6-I6</f>
        <v>0</v>
      </c>
      <c r="M6" s="6"/>
      <c r="N6" s="7">
        <f>M6-K6</f>
        <v>0</v>
      </c>
      <c r="O6" s="6"/>
      <c r="P6" s="7">
        <f t="shared" si="0"/>
        <v>0</v>
      </c>
      <c r="Q6" s="9"/>
      <c r="R6" s="7">
        <f>Q6-O6</f>
        <v>0</v>
      </c>
      <c r="S6" s="6"/>
      <c r="T6" s="7">
        <f>S6-Q6</f>
        <v>0</v>
      </c>
      <c r="U6" s="6"/>
      <c r="V6" s="7">
        <f>U6-S6</f>
        <v>0</v>
      </c>
      <c r="W6" s="6"/>
      <c r="X6" s="7">
        <f>W6-U6</f>
        <v>0</v>
      </c>
      <c r="Y6" s="6"/>
      <c r="Z6" s="7">
        <f>Y6-W6</f>
        <v>0</v>
      </c>
      <c r="AA6" s="6"/>
      <c r="AB6" s="7">
        <f>AA6-Y6</f>
        <v>0</v>
      </c>
      <c r="AC6" s="2"/>
      <c r="AD6" s="4"/>
    </row>
    <row r="7" spans="1:30" ht="15.75" x14ac:dyDescent="0.25">
      <c r="A7" s="6">
        <v>15737614</v>
      </c>
      <c r="B7" s="6" t="s">
        <v>18</v>
      </c>
      <c r="C7" s="66"/>
      <c r="D7" s="34">
        <v>1605</v>
      </c>
      <c r="E7" s="28">
        <v>1623</v>
      </c>
      <c r="F7" s="7">
        <f t="shared" si="1"/>
        <v>18</v>
      </c>
      <c r="G7" s="6"/>
      <c r="H7" s="7">
        <f t="shared" si="2"/>
        <v>-1623</v>
      </c>
      <c r="I7" s="6"/>
      <c r="J7" s="7">
        <f t="shared" si="3"/>
        <v>0</v>
      </c>
      <c r="K7" s="6"/>
      <c r="L7" s="7">
        <f t="shared" si="3"/>
        <v>0</v>
      </c>
      <c r="M7" s="6"/>
      <c r="N7" s="7">
        <f t="shared" si="3"/>
        <v>0</v>
      </c>
      <c r="O7" s="6"/>
      <c r="P7" s="7">
        <f t="shared" si="0"/>
        <v>0</v>
      </c>
      <c r="Q7" s="9"/>
      <c r="R7" s="7">
        <f t="shared" si="3"/>
        <v>0</v>
      </c>
      <c r="S7" s="6"/>
      <c r="T7" s="7">
        <f t="shared" ref="T7:X7" si="4">S7-Q7</f>
        <v>0</v>
      </c>
      <c r="U7" s="6"/>
      <c r="V7" s="7">
        <f t="shared" si="4"/>
        <v>0</v>
      </c>
      <c r="W7" s="6"/>
      <c r="X7" s="7">
        <f t="shared" si="4"/>
        <v>0</v>
      </c>
      <c r="Y7" s="6"/>
      <c r="Z7" s="7">
        <f t="shared" ref="Z7:AB7" si="5">Y7-W7</f>
        <v>0</v>
      </c>
      <c r="AA7" s="6"/>
      <c r="AB7" s="7">
        <f t="shared" si="5"/>
        <v>0</v>
      </c>
      <c r="AC7" s="2"/>
      <c r="AD7" s="4"/>
    </row>
    <row r="8" spans="1:30" ht="15.75" x14ac:dyDescent="0.25">
      <c r="A8" s="6">
        <v>15737614</v>
      </c>
      <c r="B8" s="6" t="s">
        <v>19</v>
      </c>
      <c r="C8" s="67"/>
      <c r="D8" s="34">
        <v>1573</v>
      </c>
      <c r="E8" s="28">
        <v>1585</v>
      </c>
      <c r="F8" s="7">
        <f t="shared" si="1"/>
        <v>12</v>
      </c>
      <c r="G8" s="6"/>
      <c r="H8" s="7">
        <f>G8-E8</f>
        <v>-1585</v>
      </c>
      <c r="I8" s="6"/>
      <c r="J8" s="7">
        <f>I8-G8</f>
        <v>0</v>
      </c>
      <c r="K8" s="6"/>
      <c r="L8" s="7">
        <f>K8-I8</f>
        <v>0</v>
      </c>
      <c r="M8" s="6"/>
      <c r="N8" s="7">
        <f>M8-K8</f>
        <v>0</v>
      </c>
      <c r="O8" s="6"/>
      <c r="P8" s="7">
        <f t="shared" si="0"/>
        <v>0</v>
      </c>
      <c r="Q8" s="9"/>
      <c r="R8" s="7">
        <f>Q8-O8</f>
        <v>0</v>
      </c>
      <c r="S8" s="6"/>
      <c r="T8" s="7">
        <f>S8-Q8</f>
        <v>0</v>
      </c>
      <c r="U8" s="6"/>
      <c r="V8" s="7">
        <f>U8-S8</f>
        <v>0</v>
      </c>
      <c r="W8" s="6"/>
      <c r="X8" s="7">
        <f>W8-U8</f>
        <v>0</v>
      </c>
      <c r="Y8" s="6"/>
      <c r="Z8" s="7">
        <f>Y8-W8</f>
        <v>0</v>
      </c>
      <c r="AA8" s="6"/>
      <c r="AB8" s="7">
        <f>AA8-Y8</f>
        <v>0</v>
      </c>
      <c r="AC8" s="2"/>
      <c r="AD8" s="4"/>
    </row>
    <row r="9" spans="1:30" ht="15.75" x14ac:dyDescent="0.25">
      <c r="A9" s="6">
        <v>15737674</v>
      </c>
      <c r="B9" s="6" t="s">
        <v>17</v>
      </c>
      <c r="C9" s="65">
        <v>60</v>
      </c>
      <c r="D9" s="34">
        <v>3025</v>
      </c>
      <c r="E9" s="28">
        <v>3048</v>
      </c>
      <c r="F9" s="7">
        <f t="shared" si="1"/>
        <v>23</v>
      </c>
      <c r="G9" s="6"/>
      <c r="H9" s="7">
        <f>G9-E9</f>
        <v>-3048</v>
      </c>
      <c r="I9" s="6"/>
      <c r="J9" s="7">
        <f>I9-G9</f>
        <v>0</v>
      </c>
      <c r="K9" s="6"/>
      <c r="L9" s="7">
        <f>K9-I9</f>
        <v>0</v>
      </c>
      <c r="M9" s="6"/>
      <c r="N9" s="7">
        <f>M9-K9</f>
        <v>0</v>
      </c>
      <c r="O9" s="6"/>
      <c r="P9" s="7">
        <f t="shared" si="0"/>
        <v>0</v>
      </c>
      <c r="Q9" s="9"/>
      <c r="R9" s="7">
        <f>Q9-O9</f>
        <v>0</v>
      </c>
      <c r="S9" s="6"/>
      <c r="T9" s="7">
        <f>S9-Q9</f>
        <v>0</v>
      </c>
      <c r="U9" s="6"/>
      <c r="V9" s="7">
        <f>U9-S9</f>
        <v>0</v>
      </c>
      <c r="W9" s="6"/>
      <c r="X9" s="7">
        <f>W9-U9</f>
        <v>0</v>
      </c>
      <c r="Y9" s="6"/>
      <c r="Z9" s="7">
        <f>Y9-W9</f>
        <v>0</v>
      </c>
      <c r="AA9" s="6"/>
      <c r="AB9" s="7">
        <f>AA9-Y9</f>
        <v>0</v>
      </c>
      <c r="AC9" s="2"/>
      <c r="AD9" s="4"/>
    </row>
    <row r="10" spans="1:30" ht="15.75" x14ac:dyDescent="0.25">
      <c r="A10" s="6">
        <v>15737674</v>
      </c>
      <c r="B10" s="6" t="s">
        <v>18</v>
      </c>
      <c r="C10" s="66"/>
      <c r="D10" s="34">
        <v>1281</v>
      </c>
      <c r="E10" s="28">
        <v>1308</v>
      </c>
      <c r="F10" s="7">
        <f t="shared" si="1"/>
        <v>27</v>
      </c>
      <c r="G10" s="6"/>
      <c r="H10" s="7">
        <f t="shared" si="2"/>
        <v>-1308</v>
      </c>
      <c r="I10" s="6"/>
      <c r="J10" s="7">
        <f t="shared" si="3"/>
        <v>0</v>
      </c>
      <c r="K10" s="6"/>
      <c r="L10" s="7">
        <f t="shared" si="3"/>
        <v>0</v>
      </c>
      <c r="M10" s="6"/>
      <c r="N10" s="7">
        <f t="shared" si="3"/>
        <v>0</v>
      </c>
      <c r="O10" s="6"/>
      <c r="P10" s="7">
        <f t="shared" si="0"/>
        <v>0</v>
      </c>
      <c r="Q10" s="9"/>
      <c r="R10" s="7">
        <f t="shared" si="3"/>
        <v>0</v>
      </c>
      <c r="S10" s="6"/>
      <c r="T10" s="7">
        <f t="shared" ref="T10:X10" si="6">S10-Q10</f>
        <v>0</v>
      </c>
      <c r="U10" s="6"/>
      <c r="V10" s="7">
        <f t="shared" si="6"/>
        <v>0</v>
      </c>
      <c r="W10" s="6"/>
      <c r="X10" s="7">
        <f t="shared" si="6"/>
        <v>0</v>
      </c>
      <c r="Y10" s="6"/>
      <c r="Z10" s="7">
        <f t="shared" ref="Z10:AB10" si="7">Y10-W10</f>
        <v>0</v>
      </c>
      <c r="AA10" s="6"/>
      <c r="AB10" s="7">
        <f t="shared" si="7"/>
        <v>0</v>
      </c>
      <c r="AC10" s="2"/>
      <c r="AD10" s="4"/>
    </row>
    <row r="11" spans="1:30" ht="15.75" x14ac:dyDescent="0.25">
      <c r="A11" s="6">
        <v>15737674</v>
      </c>
      <c r="B11" s="6" t="s">
        <v>19</v>
      </c>
      <c r="C11" s="67"/>
      <c r="D11" s="34">
        <v>1548</v>
      </c>
      <c r="E11" s="28">
        <v>1578</v>
      </c>
      <c r="F11" s="7">
        <f t="shared" si="1"/>
        <v>30</v>
      </c>
      <c r="G11" s="6"/>
      <c r="H11" s="7">
        <f>G11-E11</f>
        <v>-1578</v>
      </c>
      <c r="I11" s="6"/>
      <c r="J11" s="7">
        <f>I11-G11</f>
        <v>0</v>
      </c>
      <c r="K11" s="6"/>
      <c r="L11" s="7">
        <f>K11-I11</f>
        <v>0</v>
      </c>
      <c r="M11" s="6"/>
      <c r="N11" s="7">
        <f>M11-K11</f>
        <v>0</v>
      </c>
      <c r="O11" s="6"/>
      <c r="P11" s="7">
        <f t="shared" si="0"/>
        <v>0</v>
      </c>
      <c r="Q11" s="9"/>
      <c r="R11" s="7">
        <f>Q11-O11</f>
        <v>0</v>
      </c>
      <c r="S11" s="6"/>
      <c r="T11" s="7">
        <f>S11-Q11</f>
        <v>0</v>
      </c>
      <c r="U11" s="6"/>
      <c r="V11" s="7">
        <f>U11-S11</f>
        <v>0</v>
      </c>
      <c r="W11" s="6"/>
      <c r="X11" s="7">
        <f>W11-U11</f>
        <v>0</v>
      </c>
      <c r="Y11" s="6"/>
      <c r="Z11" s="7">
        <f>Y11-W11</f>
        <v>0</v>
      </c>
      <c r="AA11" s="6"/>
      <c r="AB11" s="7">
        <f>AA11-Y11</f>
        <v>0</v>
      </c>
      <c r="AD11" s="3"/>
    </row>
    <row r="12" spans="1:30" ht="15.75" x14ac:dyDescent="0.25">
      <c r="A12" s="6">
        <v>15740071</v>
      </c>
      <c r="B12" s="6" t="s">
        <v>17</v>
      </c>
      <c r="C12" s="65">
        <v>60</v>
      </c>
      <c r="D12" s="34">
        <v>8823</v>
      </c>
      <c r="E12" s="28">
        <v>8890</v>
      </c>
      <c r="F12" s="7">
        <f t="shared" si="1"/>
        <v>67</v>
      </c>
      <c r="G12" s="6"/>
      <c r="H12" s="7">
        <f>G12-E12</f>
        <v>-8890</v>
      </c>
      <c r="I12" s="6"/>
      <c r="J12" s="7">
        <f>I12-G12</f>
        <v>0</v>
      </c>
      <c r="K12" s="6"/>
      <c r="L12" s="7">
        <f>K12-I12</f>
        <v>0</v>
      </c>
      <c r="M12" s="6"/>
      <c r="N12" s="7">
        <f>M12-K12</f>
        <v>0</v>
      </c>
      <c r="O12" s="6"/>
      <c r="P12" s="7">
        <f t="shared" si="0"/>
        <v>0</v>
      </c>
      <c r="Q12" s="9"/>
      <c r="R12" s="7">
        <f>Q12-O12</f>
        <v>0</v>
      </c>
      <c r="S12" s="6"/>
      <c r="T12" s="7">
        <f>S12-Q12</f>
        <v>0</v>
      </c>
      <c r="U12" s="6"/>
      <c r="V12" s="7">
        <f>U12-S12</f>
        <v>0</v>
      </c>
      <c r="W12" s="6"/>
      <c r="X12" s="7">
        <f>W12-U12</f>
        <v>0</v>
      </c>
      <c r="Y12" s="6"/>
      <c r="Z12" s="7">
        <f>Y12-W12</f>
        <v>0</v>
      </c>
      <c r="AA12" s="6"/>
      <c r="AB12" s="7">
        <f>AA12-Y12</f>
        <v>0</v>
      </c>
      <c r="AD12" s="3"/>
    </row>
    <row r="13" spans="1:30" ht="15.75" x14ac:dyDescent="0.25">
      <c r="A13" s="6">
        <v>15740071</v>
      </c>
      <c r="B13" s="6" t="s">
        <v>18</v>
      </c>
      <c r="C13" s="66"/>
      <c r="D13" s="34">
        <v>4486</v>
      </c>
      <c r="E13" s="28">
        <v>4564</v>
      </c>
      <c r="F13" s="7">
        <f t="shared" si="1"/>
        <v>78</v>
      </c>
      <c r="G13" s="6"/>
      <c r="H13" s="7">
        <f t="shared" si="2"/>
        <v>-4564</v>
      </c>
      <c r="I13" s="6"/>
      <c r="J13" s="7">
        <f t="shared" si="3"/>
        <v>0</v>
      </c>
      <c r="K13" s="6"/>
      <c r="L13" s="7">
        <f t="shared" si="3"/>
        <v>0</v>
      </c>
      <c r="M13" s="6"/>
      <c r="N13" s="7">
        <f t="shared" si="3"/>
        <v>0</v>
      </c>
      <c r="O13" s="6"/>
      <c r="P13" s="7">
        <f t="shared" si="0"/>
        <v>0</v>
      </c>
      <c r="Q13" s="9"/>
      <c r="R13" s="7">
        <f t="shared" si="3"/>
        <v>0</v>
      </c>
      <c r="S13" s="6"/>
      <c r="T13" s="7">
        <f t="shared" ref="T13:X13" si="8">S13-Q13</f>
        <v>0</v>
      </c>
      <c r="U13" s="6"/>
      <c r="V13" s="7">
        <f t="shared" si="8"/>
        <v>0</v>
      </c>
      <c r="W13" s="6"/>
      <c r="X13" s="7">
        <f t="shared" si="8"/>
        <v>0</v>
      </c>
      <c r="Y13" s="6"/>
      <c r="Z13" s="7">
        <f t="shared" ref="Z13:AB13" si="9">Y13-W13</f>
        <v>0</v>
      </c>
      <c r="AA13" s="6"/>
      <c r="AB13" s="7">
        <f t="shared" si="9"/>
        <v>0</v>
      </c>
      <c r="AD13" s="3"/>
    </row>
    <row r="14" spans="1:30" ht="16.5" thickBot="1" x14ac:dyDescent="0.3">
      <c r="A14" s="6">
        <v>15740071</v>
      </c>
      <c r="B14" s="6" t="s">
        <v>19</v>
      </c>
      <c r="C14" s="67"/>
      <c r="D14" s="34">
        <v>6444</v>
      </c>
      <c r="E14" s="28">
        <v>6533</v>
      </c>
      <c r="F14" s="7">
        <f t="shared" si="1"/>
        <v>89</v>
      </c>
      <c r="G14" s="6"/>
      <c r="H14" s="7">
        <f>G14-E14</f>
        <v>-6533</v>
      </c>
      <c r="I14" s="6"/>
      <c r="J14" s="7">
        <f>I14-G14</f>
        <v>0</v>
      </c>
      <c r="K14" s="6"/>
      <c r="L14" s="7">
        <f>K14-I14</f>
        <v>0</v>
      </c>
      <c r="M14" s="6"/>
      <c r="N14" s="7">
        <f>M14-K14</f>
        <v>0</v>
      </c>
      <c r="O14" s="6"/>
      <c r="P14" s="7">
        <f t="shared" si="0"/>
        <v>0</v>
      </c>
      <c r="Q14" s="9"/>
      <c r="R14" s="7">
        <f>Q14-O14</f>
        <v>0</v>
      </c>
      <c r="S14" s="6"/>
      <c r="T14" s="7">
        <f>S14-Q14</f>
        <v>0</v>
      </c>
      <c r="U14" s="6"/>
      <c r="V14" s="7">
        <f>U14-S14</f>
        <v>0</v>
      </c>
      <c r="W14" s="6"/>
      <c r="X14" s="7">
        <f>W14-U14</f>
        <v>0</v>
      </c>
      <c r="Y14" s="6"/>
      <c r="Z14" s="32">
        <f>Y14-W14</f>
        <v>0</v>
      </c>
      <c r="AA14" s="6"/>
      <c r="AB14" s="7">
        <f>AA14-Y14</f>
        <v>0</v>
      </c>
      <c r="AD14" s="3"/>
    </row>
    <row r="15" spans="1:30" ht="15.75" thickBot="1" x14ac:dyDescent="0.3">
      <c r="A15" s="8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11"/>
      <c r="N15" s="11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33"/>
      <c r="AA15" s="8"/>
      <c r="AB15" s="8"/>
      <c r="AD15" s="3"/>
    </row>
    <row r="16" spans="1:30" x14ac:dyDescent="0.25">
      <c r="A16" s="8"/>
      <c r="B16" s="8"/>
      <c r="C16" s="8"/>
      <c r="D16" s="8"/>
      <c r="E16" s="6" t="s">
        <v>5</v>
      </c>
      <c r="F16" s="7" t="s">
        <v>20</v>
      </c>
      <c r="G16" s="6" t="s">
        <v>6</v>
      </c>
      <c r="H16" s="7" t="s">
        <v>20</v>
      </c>
      <c r="I16" s="6" t="s">
        <v>7</v>
      </c>
      <c r="J16" s="7" t="s">
        <v>20</v>
      </c>
      <c r="K16" s="6" t="s">
        <v>8</v>
      </c>
      <c r="L16" s="7" t="s">
        <v>20</v>
      </c>
      <c r="M16" s="6" t="s">
        <v>9</v>
      </c>
      <c r="N16" s="7" t="s">
        <v>20</v>
      </c>
      <c r="O16" s="6" t="s">
        <v>10</v>
      </c>
      <c r="P16" s="7" t="s">
        <v>20</v>
      </c>
      <c r="Q16" s="6" t="s">
        <v>11</v>
      </c>
      <c r="R16" s="7" t="s">
        <v>20</v>
      </c>
      <c r="S16" s="6" t="s">
        <v>12</v>
      </c>
      <c r="T16" s="7" t="s">
        <v>20</v>
      </c>
      <c r="U16" s="6" t="s">
        <v>13</v>
      </c>
      <c r="V16" s="7" t="s">
        <v>20</v>
      </c>
      <c r="W16" s="6" t="s">
        <v>14</v>
      </c>
      <c r="X16" s="7" t="s">
        <v>20</v>
      </c>
      <c r="Y16" s="6" t="s">
        <v>15</v>
      </c>
      <c r="Z16" s="26" t="s">
        <v>20</v>
      </c>
      <c r="AA16" s="6" t="s">
        <v>16</v>
      </c>
      <c r="AB16" s="7" t="s">
        <v>20</v>
      </c>
      <c r="AD16" s="3"/>
    </row>
    <row r="17" spans="1:30" x14ac:dyDescent="0.25">
      <c r="A17" s="6">
        <v>15734704</v>
      </c>
      <c r="B17" s="12" t="s">
        <v>17</v>
      </c>
      <c r="C17" s="65">
        <v>20</v>
      </c>
      <c r="D17" s="23"/>
      <c r="E17" s="6">
        <f>F3*20</f>
        <v>3940</v>
      </c>
      <c r="F17" s="56">
        <f>E17*$D$32</f>
        <v>32426.2</v>
      </c>
      <c r="G17" s="6">
        <f>H3*20</f>
        <v>-371620</v>
      </c>
      <c r="H17" s="7">
        <f>G17*$D$32</f>
        <v>-3058432.6</v>
      </c>
      <c r="I17" s="30">
        <f>J3*20</f>
        <v>0</v>
      </c>
      <c r="J17" s="7">
        <f>I17*$D$32</f>
        <v>0</v>
      </c>
      <c r="K17" s="6">
        <f t="shared" ref="K17:K22" si="10">L3*20</f>
        <v>0</v>
      </c>
      <c r="L17" s="7">
        <f>K17*$D$32</f>
        <v>0</v>
      </c>
      <c r="M17" s="6">
        <f t="shared" ref="M17:M22" si="11">N3*20</f>
        <v>0</v>
      </c>
      <c r="N17" s="7">
        <f>M17*$D$32</f>
        <v>0</v>
      </c>
      <c r="O17" s="6">
        <f t="shared" ref="O17:O22" si="12">P3*20</f>
        <v>0</v>
      </c>
      <c r="P17" s="7">
        <f>O17*$D$32</f>
        <v>0</v>
      </c>
      <c r="Q17" s="6">
        <f>R3*20</f>
        <v>0</v>
      </c>
      <c r="R17" s="7">
        <f>Q17*$J$32</f>
        <v>0</v>
      </c>
      <c r="S17" s="6">
        <f>T3*20</f>
        <v>0</v>
      </c>
      <c r="T17" s="7">
        <f>S17*$J$32</f>
        <v>0</v>
      </c>
      <c r="U17" s="6">
        <f>V3*20</f>
        <v>0</v>
      </c>
      <c r="V17" s="7">
        <f>U17*$J$32</f>
        <v>0</v>
      </c>
      <c r="W17" s="6">
        <f t="shared" ref="W17:W22" si="13">X3*20</f>
        <v>0</v>
      </c>
      <c r="X17" s="7">
        <f>W17*$J$32</f>
        <v>0</v>
      </c>
      <c r="Y17" s="6">
        <f t="shared" ref="Y17:Y22" si="14">Z3*20</f>
        <v>0</v>
      </c>
      <c r="Z17" s="7">
        <f>Y17*$J$32</f>
        <v>0</v>
      </c>
      <c r="AA17" s="6">
        <f t="shared" ref="AA17:AA22" si="15">AB3*20</f>
        <v>0</v>
      </c>
      <c r="AB17" s="7">
        <f>AA17*$S$32</f>
        <v>0</v>
      </c>
      <c r="AD17" s="3"/>
    </row>
    <row r="18" spans="1:30" x14ac:dyDescent="0.25">
      <c r="A18" s="6">
        <v>15734704</v>
      </c>
      <c r="B18" s="12" t="s">
        <v>18</v>
      </c>
      <c r="C18" s="66"/>
      <c r="D18" s="24"/>
      <c r="E18" s="6">
        <f t="shared" ref="E18:E22" si="16">F4*20</f>
        <v>5100</v>
      </c>
      <c r="F18" s="56">
        <f>E18*$E$32</f>
        <v>13362</v>
      </c>
      <c r="G18" s="6">
        <f t="shared" ref="G18:I22" si="17">H4*20</f>
        <v>-226360</v>
      </c>
      <c r="H18" s="7">
        <f>G18*$E$32</f>
        <v>-593063.20000000007</v>
      </c>
      <c r="I18" s="30">
        <f t="shared" si="17"/>
        <v>0</v>
      </c>
      <c r="J18" s="7">
        <f>I18*$E$32</f>
        <v>0</v>
      </c>
      <c r="K18" s="6">
        <f t="shared" si="10"/>
        <v>0</v>
      </c>
      <c r="L18" s="7">
        <f>K18*$E$32</f>
        <v>0</v>
      </c>
      <c r="M18" s="6">
        <f t="shared" si="11"/>
        <v>0</v>
      </c>
      <c r="N18" s="7">
        <f>M18*$E$32</f>
        <v>0</v>
      </c>
      <c r="O18" s="6">
        <f t="shared" si="12"/>
        <v>0</v>
      </c>
      <c r="P18" s="7">
        <f>O18*$E$32</f>
        <v>0</v>
      </c>
      <c r="Q18" s="6">
        <f t="shared" ref="Q18:U22" si="18">R4*20</f>
        <v>0</v>
      </c>
      <c r="R18" s="7">
        <f>Q18*$K$32</f>
        <v>0</v>
      </c>
      <c r="S18" s="6">
        <f t="shared" si="18"/>
        <v>0</v>
      </c>
      <c r="T18" s="7">
        <f>S18*$K$32</f>
        <v>0</v>
      </c>
      <c r="U18" s="6">
        <f t="shared" si="18"/>
        <v>0</v>
      </c>
      <c r="V18" s="7">
        <f>U18*$K$32</f>
        <v>0</v>
      </c>
      <c r="W18" s="6">
        <f t="shared" si="13"/>
        <v>0</v>
      </c>
      <c r="X18" s="7">
        <f>W18*$K$32</f>
        <v>0</v>
      </c>
      <c r="Y18" s="6">
        <f t="shared" si="14"/>
        <v>0</v>
      </c>
      <c r="Z18" s="7">
        <f>Y18*$K$32</f>
        <v>0</v>
      </c>
      <c r="AA18" s="6">
        <f t="shared" si="15"/>
        <v>0</v>
      </c>
      <c r="AB18" s="7">
        <f>AA18*$T$32</f>
        <v>0</v>
      </c>
      <c r="AD18" s="3"/>
    </row>
    <row r="19" spans="1:30" x14ac:dyDescent="0.25">
      <c r="A19" s="6">
        <v>15734704</v>
      </c>
      <c r="B19" s="12" t="s">
        <v>19</v>
      </c>
      <c r="C19" s="67"/>
      <c r="D19" s="25"/>
      <c r="E19" s="6">
        <f>F5*20</f>
        <v>5080</v>
      </c>
      <c r="F19" s="56">
        <f>E19*$F$32</f>
        <v>28752.799999999999</v>
      </c>
      <c r="G19" s="6">
        <f t="shared" si="17"/>
        <v>-236480</v>
      </c>
      <c r="H19" s="7">
        <f>G19*$F$32</f>
        <v>-1338476.8</v>
      </c>
      <c r="I19" s="30">
        <f t="shared" si="17"/>
        <v>0</v>
      </c>
      <c r="J19" s="7">
        <f>I19*$F$32</f>
        <v>0</v>
      </c>
      <c r="K19" s="6">
        <f t="shared" si="10"/>
        <v>0</v>
      </c>
      <c r="L19" s="7">
        <f>K19*$F$32</f>
        <v>0</v>
      </c>
      <c r="M19" s="6">
        <f t="shared" si="11"/>
        <v>0</v>
      </c>
      <c r="N19" s="7">
        <f>M19*$F$32</f>
        <v>0</v>
      </c>
      <c r="O19" s="6">
        <f t="shared" si="12"/>
        <v>0</v>
      </c>
      <c r="P19" s="7">
        <f>O19*$F$32</f>
        <v>0</v>
      </c>
      <c r="Q19" s="6">
        <f t="shared" si="18"/>
        <v>0</v>
      </c>
      <c r="R19" s="7">
        <f>Q19*$L$32</f>
        <v>0</v>
      </c>
      <c r="S19" s="6">
        <f t="shared" si="18"/>
        <v>0</v>
      </c>
      <c r="T19" s="7">
        <f>S19*$L$32</f>
        <v>0</v>
      </c>
      <c r="U19" s="6">
        <f t="shared" si="18"/>
        <v>0</v>
      </c>
      <c r="V19" s="7">
        <f>U19*$L$32</f>
        <v>0</v>
      </c>
      <c r="W19" s="6">
        <f t="shared" si="13"/>
        <v>0</v>
      </c>
      <c r="X19" s="7">
        <f>W19*$L$32</f>
        <v>0</v>
      </c>
      <c r="Y19" s="6">
        <f t="shared" si="14"/>
        <v>0</v>
      </c>
      <c r="Z19" s="7">
        <f>Y19*$L$32</f>
        <v>0</v>
      </c>
      <c r="AA19" s="6">
        <f t="shared" si="15"/>
        <v>0</v>
      </c>
      <c r="AB19" s="7">
        <f>AA19*$U$32</f>
        <v>0</v>
      </c>
      <c r="AD19" s="3"/>
    </row>
    <row r="20" spans="1:30" x14ac:dyDescent="0.25">
      <c r="A20" s="6">
        <v>15737614</v>
      </c>
      <c r="B20" s="12" t="s">
        <v>17</v>
      </c>
      <c r="C20" s="65">
        <v>20</v>
      </c>
      <c r="D20" s="23"/>
      <c r="E20" s="6">
        <f t="shared" si="16"/>
        <v>200</v>
      </c>
      <c r="F20" s="56">
        <f>E20*$D$32</f>
        <v>1646</v>
      </c>
      <c r="G20" s="6">
        <f t="shared" si="17"/>
        <v>-53900</v>
      </c>
      <c r="H20" s="7">
        <f>G20*$D$32</f>
        <v>-443597</v>
      </c>
      <c r="I20" s="30">
        <f t="shared" si="17"/>
        <v>0</v>
      </c>
      <c r="J20" s="7">
        <f>I20*$D$32</f>
        <v>0</v>
      </c>
      <c r="K20" s="6">
        <f t="shared" si="10"/>
        <v>0</v>
      </c>
      <c r="L20" s="7">
        <f>K20*$D$32</f>
        <v>0</v>
      </c>
      <c r="M20" s="6">
        <f t="shared" si="11"/>
        <v>0</v>
      </c>
      <c r="N20" s="7">
        <f>M20*$D$32</f>
        <v>0</v>
      </c>
      <c r="O20" s="6">
        <f t="shared" si="12"/>
        <v>0</v>
      </c>
      <c r="P20" s="7">
        <f>O20*$D$32</f>
        <v>0</v>
      </c>
      <c r="Q20" s="6">
        <f t="shared" si="18"/>
        <v>0</v>
      </c>
      <c r="R20" s="7">
        <f>Q20*$J$32</f>
        <v>0</v>
      </c>
      <c r="S20" s="6">
        <f t="shared" si="18"/>
        <v>0</v>
      </c>
      <c r="T20" s="7">
        <f t="shared" ref="T20:Z20" si="19">S20*$J$32</f>
        <v>0</v>
      </c>
      <c r="U20" s="6">
        <f t="shared" si="18"/>
        <v>0</v>
      </c>
      <c r="V20" s="7">
        <f t="shared" si="19"/>
        <v>0</v>
      </c>
      <c r="W20" s="6">
        <f t="shared" si="13"/>
        <v>0</v>
      </c>
      <c r="X20" s="7">
        <f t="shared" si="19"/>
        <v>0</v>
      </c>
      <c r="Y20" s="6">
        <f t="shared" si="14"/>
        <v>0</v>
      </c>
      <c r="Z20" s="7">
        <f t="shared" si="19"/>
        <v>0</v>
      </c>
      <c r="AA20" s="6">
        <f t="shared" si="15"/>
        <v>0</v>
      </c>
      <c r="AB20" s="7">
        <f>AA20*$S$32</f>
        <v>0</v>
      </c>
      <c r="AD20" s="3"/>
    </row>
    <row r="21" spans="1:30" x14ac:dyDescent="0.25">
      <c r="A21" s="6">
        <v>15737614</v>
      </c>
      <c r="B21" s="12" t="s">
        <v>18</v>
      </c>
      <c r="C21" s="66"/>
      <c r="D21" s="24"/>
      <c r="E21" s="6">
        <f t="shared" si="16"/>
        <v>360</v>
      </c>
      <c r="F21" s="56">
        <f>E21*$E$32</f>
        <v>943.2</v>
      </c>
      <c r="G21" s="6">
        <f t="shared" si="17"/>
        <v>-32460</v>
      </c>
      <c r="H21" s="7">
        <f>G21*$E$32</f>
        <v>-85045.2</v>
      </c>
      <c r="I21" s="30">
        <f t="shared" si="17"/>
        <v>0</v>
      </c>
      <c r="J21" s="7">
        <f>I21*$E$32</f>
        <v>0</v>
      </c>
      <c r="K21" s="6">
        <f t="shared" si="10"/>
        <v>0</v>
      </c>
      <c r="L21" s="7">
        <f>K21*$E$32</f>
        <v>0</v>
      </c>
      <c r="M21" s="6">
        <f t="shared" si="11"/>
        <v>0</v>
      </c>
      <c r="N21" s="7">
        <f>M21*$E$32</f>
        <v>0</v>
      </c>
      <c r="O21" s="6">
        <f t="shared" si="12"/>
        <v>0</v>
      </c>
      <c r="P21" s="7">
        <f>O21*$E$32</f>
        <v>0</v>
      </c>
      <c r="Q21" s="6">
        <f t="shared" si="18"/>
        <v>0</v>
      </c>
      <c r="R21" s="7">
        <f t="shared" ref="R21:Z21" si="20">Q21*$K$32</f>
        <v>0</v>
      </c>
      <c r="S21" s="6">
        <f t="shared" si="18"/>
        <v>0</v>
      </c>
      <c r="T21" s="7">
        <f t="shared" si="20"/>
        <v>0</v>
      </c>
      <c r="U21" s="6">
        <f t="shared" si="18"/>
        <v>0</v>
      </c>
      <c r="V21" s="7">
        <f t="shared" si="20"/>
        <v>0</v>
      </c>
      <c r="W21" s="6">
        <f t="shared" si="13"/>
        <v>0</v>
      </c>
      <c r="X21" s="7">
        <f t="shared" si="20"/>
        <v>0</v>
      </c>
      <c r="Y21" s="6">
        <f t="shared" si="14"/>
        <v>0</v>
      </c>
      <c r="Z21" s="7">
        <f t="shared" si="20"/>
        <v>0</v>
      </c>
      <c r="AA21" s="6">
        <f t="shared" si="15"/>
        <v>0</v>
      </c>
      <c r="AB21" s="7">
        <f>AA21*$T$32</f>
        <v>0</v>
      </c>
      <c r="AD21" s="3"/>
    </row>
    <row r="22" spans="1:30" x14ac:dyDescent="0.25">
      <c r="A22" s="6">
        <v>15737614</v>
      </c>
      <c r="B22" s="12" t="s">
        <v>19</v>
      </c>
      <c r="C22" s="67"/>
      <c r="D22" s="25"/>
      <c r="E22" s="6">
        <f t="shared" si="16"/>
        <v>240</v>
      </c>
      <c r="F22" s="56">
        <f>E22*$F$32</f>
        <v>1358.4</v>
      </c>
      <c r="G22" s="6">
        <f t="shared" si="17"/>
        <v>-31700</v>
      </c>
      <c r="H22" s="7">
        <f>G22*$F$32</f>
        <v>-179422</v>
      </c>
      <c r="I22" s="30">
        <f t="shared" si="17"/>
        <v>0</v>
      </c>
      <c r="J22" s="7">
        <f>I22*$F$32</f>
        <v>0</v>
      </c>
      <c r="K22" s="6">
        <f t="shared" si="10"/>
        <v>0</v>
      </c>
      <c r="L22" s="7">
        <f>K22*$F$32</f>
        <v>0</v>
      </c>
      <c r="M22" s="6">
        <f t="shared" si="11"/>
        <v>0</v>
      </c>
      <c r="N22" s="7">
        <f>M22*$F$32</f>
        <v>0</v>
      </c>
      <c r="O22" s="6">
        <f t="shared" si="12"/>
        <v>0</v>
      </c>
      <c r="P22" s="7">
        <f>O22*$F$32</f>
        <v>0</v>
      </c>
      <c r="Q22" s="6">
        <f t="shared" si="18"/>
        <v>0</v>
      </c>
      <c r="R22" s="7">
        <f t="shared" ref="R22:Z22" si="21">Q22*$L$32</f>
        <v>0</v>
      </c>
      <c r="S22" s="6">
        <f t="shared" si="18"/>
        <v>0</v>
      </c>
      <c r="T22" s="7">
        <f t="shared" si="21"/>
        <v>0</v>
      </c>
      <c r="U22" s="6">
        <f t="shared" si="18"/>
        <v>0</v>
      </c>
      <c r="V22" s="7">
        <f t="shared" si="21"/>
        <v>0</v>
      </c>
      <c r="W22" s="6">
        <f t="shared" si="13"/>
        <v>0</v>
      </c>
      <c r="X22" s="7">
        <f t="shared" si="21"/>
        <v>0</v>
      </c>
      <c r="Y22" s="6">
        <f t="shared" si="14"/>
        <v>0</v>
      </c>
      <c r="Z22" s="7">
        <f t="shared" si="21"/>
        <v>0</v>
      </c>
      <c r="AA22" s="6">
        <f t="shared" si="15"/>
        <v>0</v>
      </c>
      <c r="AB22" s="7">
        <f>AA22*$U$32</f>
        <v>0</v>
      </c>
      <c r="AD22" s="3"/>
    </row>
    <row r="23" spans="1:30" x14ac:dyDescent="0.25">
      <c r="A23" s="6">
        <v>15737674</v>
      </c>
      <c r="B23" s="12" t="s">
        <v>17</v>
      </c>
      <c r="C23" s="65">
        <v>60</v>
      </c>
      <c r="D23" s="23"/>
      <c r="E23" s="6">
        <f t="shared" ref="E23:E28" si="22">F9*60</f>
        <v>1380</v>
      </c>
      <c r="F23" s="56">
        <f>E23*$D$32</f>
        <v>11357.400000000001</v>
      </c>
      <c r="G23" s="6">
        <f>H9*60</f>
        <v>-182880</v>
      </c>
      <c r="H23" s="7">
        <f>G23*$D$32</f>
        <v>-1505102.4000000001</v>
      </c>
      <c r="I23" s="30">
        <f>J9*60</f>
        <v>0</v>
      </c>
      <c r="J23" s="7">
        <f>I23*$D$32</f>
        <v>0</v>
      </c>
      <c r="K23" s="6">
        <f>L9*60</f>
        <v>0</v>
      </c>
      <c r="L23" s="7">
        <f>K23*$D$32</f>
        <v>0</v>
      </c>
      <c r="M23" s="6">
        <f>N9*60</f>
        <v>0</v>
      </c>
      <c r="N23" s="7">
        <f>M23*$D$32</f>
        <v>0</v>
      </c>
      <c r="O23" s="6">
        <f t="shared" ref="O23:O28" si="23">P9*60</f>
        <v>0</v>
      </c>
      <c r="P23" s="7">
        <f>O23*$D$32</f>
        <v>0</v>
      </c>
      <c r="Q23" s="6">
        <f t="shared" ref="Q23:U28" si="24">R9*60</f>
        <v>0</v>
      </c>
      <c r="R23" s="7">
        <f t="shared" ref="R23:Z23" si="25">Q23*$J$32</f>
        <v>0</v>
      </c>
      <c r="S23" s="6">
        <f t="shared" si="24"/>
        <v>0</v>
      </c>
      <c r="T23" s="7">
        <f t="shared" si="25"/>
        <v>0</v>
      </c>
      <c r="U23" s="6">
        <f t="shared" si="24"/>
        <v>0</v>
      </c>
      <c r="V23" s="7">
        <f t="shared" si="25"/>
        <v>0</v>
      </c>
      <c r="W23" s="6">
        <f>X9*60</f>
        <v>0</v>
      </c>
      <c r="X23" s="7">
        <f t="shared" si="25"/>
        <v>0</v>
      </c>
      <c r="Y23" s="6">
        <f>Z9*60</f>
        <v>0</v>
      </c>
      <c r="Z23" s="7">
        <f t="shared" si="25"/>
        <v>0</v>
      </c>
      <c r="AA23" s="6">
        <f>AB9*60</f>
        <v>0</v>
      </c>
      <c r="AB23" s="7">
        <f>AA23*$S$32</f>
        <v>0</v>
      </c>
      <c r="AD23" s="3"/>
    </row>
    <row r="24" spans="1:30" x14ac:dyDescent="0.25">
      <c r="A24" s="6">
        <v>15737674</v>
      </c>
      <c r="B24" s="12" t="s">
        <v>18</v>
      </c>
      <c r="C24" s="66"/>
      <c r="D24" s="24"/>
      <c r="E24" s="6">
        <f t="shared" si="22"/>
        <v>1620</v>
      </c>
      <c r="F24" s="56">
        <f>E24*$E$32</f>
        <v>4244.4000000000005</v>
      </c>
      <c r="G24" s="6">
        <f>H10*60</f>
        <v>-78480</v>
      </c>
      <c r="H24" s="7">
        <f>G24*$E$32</f>
        <v>-205617.6</v>
      </c>
      <c r="I24" s="30">
        <f>J10*60</f>
        <v>0</v>
      </c>
      <c r="J24" s="7">
        <f>I24*$E$32</f>
        <v>0</v>
      </c>
      <c r="K24" s="6">
        <f>L10*60</f>
        <v>0</v>
      </c>
      <c r="L24" s="7">
        <f>K24*$E$32</f>
        <v>0</v>
      </c>
      <c r="M24" s="6">
        <f>N10*60</f>
        <v>0</v>
      </c>
      <c r="N24" s="7">
        <f>M24*$E$32</f>
        <v>0</v>
      </c>
      <c r="O24" s="6">
        <f t="shared" si="23"/>
        <v>0</v>
      </c>
      <c r="P24" s="7">
        <f>O24*$E$32</f>
        <v>0</v>
      </c>
      <c r="Q24" s="6">
        <f t="shared" si="24"/>
        <v>0</v>
      </c>
      <c r="R24" s="7">
        <f t="shared" ref="R24:Z24" si="26">Q24*$K$32</f>
        <v>0</v>
      </c>
      <c r="S24" s="6">
        <f t="shared" si="24"/>
        <v>0</v>
      </c>
      <c r="T24" s="7">
        <f t="shared" si="26"/>
        <v>0</v>
      </c>
      <c r="U24" s="6">
        <f t="shared" si="24"/>
        <v>0</v>
      </c>
      <c r="V24" s="7">
        <f t="shared" si="26"/>
        <v>0</v>
      </c>
      <c r="W24" s="6">
        <f>X10*60</f>
        <v>0</v>
      </c>
      <c r="X24" s="7">
        <f t="shared" si="26"/>
        <v>0</v>
      </c>
      <c r="Y24" s="6">
        <f>Z10*60</f>
        <v>0</v>
      </c>
      <c r="Z24" s="7">
        <f t="shared" si="26"/>
        <v>0</v>
      </c>
      <c r="AA24" s="6">
        <f>AB10*60</f>
        <v>0</v>
      </c>
      <c r="AB24" s="7">
        <f>AA24*$T$32</f>
        <v>0</v>
      </c>
      <c r="AD24" s="3"/>
    </row>
    <row r="25" spans="1:30" x14ac:dyDescent="0.25">
      <c r="A25" s="6">
        <v>15737674</v>
      </c>
      <c r="B25" s="12" t="s">
        <v>19</v>
      </c>
      <c r="C25" s="67"/>
      <c r="D25" s="25"/>
      <c r="E25" s="6">
        <f>F11*60</f>
        <v>1800</v>
      </c>
      <c r="F25" s="56">
        <f>E25*$F$32</f>
        <v>10188</v>
      </c>
      <c r="G25" s="6">
        <f>H11*60</f>
        <v>-94680</v>
      </c>
      <c r="H25" s="7">
        <f>G25*$F$32</f>
        <v>-535888.80000000005</v>
      </c>
      <c r="I25" s="30">
        <f>J11*60</f>
        <v>0</v>
      </c>
      <c r="J25" s="7">
        <f>I25*$F$32</f>
        <v>0</v>
      </c>
      <c r="K25" s="6">
        <f>L11*60</f>
        <v>0</v>
      </c>
      <c r="L25" s="7">
        <f>K25*$F$32</f>
        <v>0</v>
      </c>
      <c r="M25" s="6">
        <f>N11*60</f>
        <v>0</v>
      </c>
      <c r="N25" s="7">
        <f>M25*$F$32</f>
        <v>0</v>
      </c>
      <c r="O25" s="6">
        <f t="shared" si="23"/>
        <v>0</v>
      </c>
      <c r="P25" s="7">
        <f>O25*$F$32</f>
        <v>0</v>
      </c>
      <c r="Q25" s="6">
        <f>R11*60</f>
        <v>0</v>
      </c>
      <c r="R25" s="7">
        <f t="shared" ref="R25:Z25" si="27">Q25*$L$32</f>
        <v>0</v>
      </c>
      <c r="S25" s="6">
        <f>T11*60</f>
        <v>0</v>
      </c>
      <c r="T25" s="7">
        <f t="shared" si="27"/>
        <v>0</v>
      </c>
      <c r="U25" s="6">
        <f>V11*60</f>
        <v>0</v>
      </c>
      <c r="V25" s="7">
        <f t="shared" si="27"/>
        <v>0</v>
      </c>
      <c r="W25" s="6">
        <f>X11*60</f>
        <v>0</v>
      </c>
      <c r="X25" s="7">
        <f t="shared" si="27"/>
        <v>0</v>
      </c>
      <c r="Y25" s="6">
        <f>Z11*60</f>
        <v>0</v>
      </c>
      <c r="Z25" s="7">
        <f t="shared" si="27"/>
        <v>0</v>
      </c>
      <c r="AA25" s="6">
        <f>AB11*60</f>
        <v>0</v>
      </c>
      <c r="AB25" s="7">
        <f>AA25*$U$32</f>
        <v>0</v>
      </c>
      <c r="AD25" s="3"/>
    </row>
    <row r="26" spans="1:30" x14ac:dyDescent="0.25">
      <c r="A26" s="6">
        <v>15740071</v>
      </c>
      <c r="B26" s="12" t="s">
        <v>17</v>
      </c>
      <c r="C26" s="65">
        <v>60</v>
      </c>
      <c r="D26" s="23"/>
      <c r="E26" s="6">
        <f t="shared" si="22"/>
        <v>4020</v>
      </c>
      <c r="F26" s="56">
        <f>E26*$D$32</f>
        <v>33084.6</v>
      </c>
      <c r="G26" s="6">
        <f>H12*60</f>
        <v>-533400</v>
      </c>
      <c r="H26" s="7">
        <f>G26*$D$32</f>
        <v>-4389882</v>
      </c>
      <c r="I26" s="30">
        <f>J12*60</f>
        <v>0</v>
      </c>
      <c r="J26" s="7">
        <f>I26*$D$32</f>
        <v>0</v>
      </c>
      <c r="K26" s="6">
        <f>L12*60</f>
        <v>0</v>
      </c>
      <c r="L26" s="7">
        <f>K26*$D$32</f>
        <v>0</v>
      </c>
      <c r="M26" s="6">
        <f>N12*60</f>
        <v>0</v>
      </c>
      <c r="N26" s="7">
        <f>M26*$D$32</f>
        <v>0</v>
      </c>
      <c r="O26" s="6">
        <f t="shared" si="23"/>
        <v>0</v>
      </c>
      <c r="P26" s="7">
        <f>O26*$D$32</f>
        <v>0</v>
      </c>
      <c r="Q26" s="6">
        <f t="shared" si="24"/>
        <v>0</v>
      </c>
      <c r="R26" s="7">
        <f t="shared" ref="R26:Z26" si="28">Q26*$J$32</f>
        <v>0</v>
      </c>
      <c r="S26" s="6">
        <f t="shared" si="24"/>
        <v>0</v>
      </c>
      <c r="T26" s="7">
        <f t="shared" si="28"/>
        <v>0</v>
      </c>
      <c r="U26" s="6">
        <f t="shared" si="24"/>
        <v>0</v>
      </c>
      <c r="V26" s="7">
        <f t="shared" si="28"/>
        <v>0</v>
      </c>
      <c r="W26" s="6">
        <f>X12*60</f>
        <v>0</v>
      </c>
      <c r="X26" s="7">
        <f t="shared" si="28"/>
        <v>0</v>
      </c>
      <c r="Y26" s="6">
        <f>Z12*60</f>
        <v>0</v>
      </c>
      <c r="Z26" s="7">
        <f t="shared" si="28"/>
        <v>0</v>
      </c>
      <c r="AA26" s="6">
        <f>AB12*60</f>
        <v>0</v>
      </c>
      <c r="AB26" s="7">
        <f>AA26*$S$32</f>
        <v>0</v>
      </c>
      <c r="AD26" s="3"/>
    </row>
    <row r="27" spans="1:30" x14ac:dyDescent="0.25">
      <c r="A27" s="6">
        <v>15740071</v>
      </c>
      <c r="B27" s="12" t="s">
        <v>18</v>
      </c>
      <c r="C27" s="66"/>
      <c r="D27" s="24"/>
      <c r="E27" s="6">
        <f t="shared" si="22"/>
        <v>4680</v>
      </c>
      <c r="F27" s="56">
        <f>E27*$E$32</f>
        <v>12261.6</v>
      </c>
      <c r="G27" s="6">
        <f t="shared" ref="G27:I27" si="29">H13*60</f>
        <v>-273840</v>
      </c>
      <c r="H27" s="7">
        <f>G27*$E$32</f>
        <v>-717460.8</v>
      </c>
      <c r="I27" s="30">
        <f t="shared" si="29"/>
        <v>0</v>
      </c>
      <c r="J27" s="7">
        <f>I27*$E$32</f>
        <v>0</v>
      </c>
      <c r="K27" s="6">
        <f t="shared" ref="K27" si="30">L13*60</f>
        <v>0</v>
      </c>
      <c r="L27" s="7">
        <f>K27*$E$32</f>
        <v>0</v>
      </c>
      <c r="M27" s="6">
        <f t="shared" ref="M27" si="31">N13*60</f>
        <v>0</v>
      </c>
      <c r="N27" s="7">
        <f>M27*$E$32</f>
        <v>0</v>
      </c>
      <c r="O27" s="6">
        <f t="shared" si="23"/>
        <v>0</v>
      </c>
      <c r="P27" s="7">
        <f>O27*$E$32</f>
        <v>0</v>
      </c>
      <c r="Q27" s="6">
        <f t="shared" si="24"/>
        <v>0</v>
      </c>
      <c r="R27" s="7">
        <f t="shared" ref="R27:Z27" si="32">Q27*$K$32</f>
        <v>0</v>
      </c>
      <c r="S27" s="6">
        <f t="shared" si="24"/>
        <v>0</v>
      </c>
      <c r="T27" s="7">
        <f t="shared" si="32"/>
        <v>0</v>
      </c>
      <c r="U27" s="6">
        <f t="shared" si="24"/>
        <v>0</v>
      </c>
      <c r="V27" s="7">
        <f t="shared" si="32"/>
        <v>0</v>
      </c>
      <c r="W27" s="6">
        <f t="shared" ref="W27" si="33">X13*60</f>
        <v>0</v>
      </c>
      <c r="X27" s="7">
        <f t="shared" si="32"/>
        <v>0</v>
      </c>
      <c r="Y27" s="6">
        <f t="shared" ref="Y27" si="34">Z13*60</f>
        <v>0</v>
      </c>
      <c r="Z27" s="7">
        <f t="shared" si="32"/>
        <v>0</v>
      </c>
      <c r="AA27" s="6">
        <f t="shared" ref="AA27" si="35">AB13*60</f>
        <v>0</v>
      </c>
      <c r="AB27" s="7">
        <f>AA27*$T$32</f>
        <v>0</v>
      </c>
      <c r="AD27" s="3"/>
    </row>
    <row r="28" spans="1:30" x14ac:dyDescent="0.25">
      <c r="A28" s="6">
        <v>15740071</v>
      </c>
      <c r="B28" s="12" t="s">
        <v>19</v>
      </c>
      <c r="C28" s="67"/>
      <c r="D28" s="25"/>
      <c r="E28" s="6">
        <f t="shared" si="22"/>
        <v>5340</v>
      </c>
      <c r="F28" s="56">
        <f>E28*$F$32</f>
        <v>30224.400000000001</v>
      </c>
      <c r="G28" s="6">
        <f>H14*60</f>
        <v>-391980</v>
      </c>
      <c r="H28" s="7">
        <f>G28*$F$32</f>
        <v>-2218606.8000000003</v>
      </c>
      <c r="I28" s="30">
        <f>J14*60</f>
        <v>0</v>
      </c>
      <c r="J28" s="7">
        <f>I28*$F$32</f>
        <v>0</v>
      </c>
      <c r="K28" s="6">
        <f>L14*60</f>
        <v>0</v>
      </c>
      <c r="L28" s="7">
        <f>K28*$F$32</f>
        <v>0</v>
      </c>
      <c r="M28" s="6">
        <f>N14*60</f>
        <v>0</v>
      </c>
      <c r="N28" s="7">
        <f>M28*$F$32</f>
        <v>0</v>
      </c>
      <c r="O28" s="6">
        <f t="shared" si="23"/>
        <v>0</v>
      </c>
      <c r="P28" s="7">
        <f>O28*$F$32</f>
        <v>0</v>
      </c>
      <c r="Q28" s="6">
        <f t="shared" si="24"/>
        <v>0</v>
      </c>
      <c r="R28" s="7">
        <f t="shared" ref="R28:Z28" si="36">Q28*$L$32</f>
        <v>0</v>
      </c>
      <c r="S28" s="6">
        <f t="shared" si="24"/>
        <v>0</v>
      </c>
      <c r="T28" s="7">
        <f t="shared" si="36"/>
        <v>0</v>
      </c>
      <c r="U28" s="6">
        <f t="shared" si="24"/>
        <v>0</v>
      </c>
      <c r="V28" s="7">
        <f t="shared" si="36"/>
        <v>0</v>
      </c>
      <c r="W28" s="6">
        <f>X14*60</f>
        <v>0</v>
      </c>
      <c r="X28" s="7">
        <f t="shared" si="36"/>
        <v>0</v>
      </c>
      <c r="Y28" s="6">
        <f>Z14*60</f>
        <v>0</v>
      </c>
      <c r="Z28" s="7">
        <f t="shared" si="36"/>
        <v>0</v>
      </c>
      <c r="AA28" s="6">
        <f>AB14*60</f>
        <v>0</v>
      </c>
      <c r="AB28" s="7">
        <f>AA28*$U$32</f>
        <v>0</v>
      </c>
    </row>
    <row r="29" spans="1:30" x14ac:dyDescent="0.25">
      <c r="A29" s="8"/>
      <c r="B29" s="8"/>
      <c r="C29" s="8"/>
      <c r="D29" s="8"/>
      <c r="E29" s="13">
        <f t="shared" ref="E29:J29" si="37">SUM(E17:E28)</f>
        <v>33760</v>
      </c>
      <c r="F29" s="57">
        <f t="shared" si="37"/>
        <v>179849</v>
      </c>
      <c r="G29" s="13">
        <f t="shared" si="37"/>
        <v>-2507780</v>
      </c>
      <c r="H29" s="14">
        <f t="shared" si="37"/>
        <v>-15270595.200000003</v>
      </c>
      <c r="I29" s="13">
        <f t="shared" si="37"/>
        <v>0</v>
      </c>
      <c r="J29" s="14">
        <f t="shared" si="37"/>
        <v>0</v>
      </c>
      <c r="K29" s="13">
        <f t="shared" ref="K29" si="38">SUM(K17:K28)</f>
        <v>0</v>
      </c>
      <c r="L29" s="14">
        <f t="shared" ref="L29:N29" si="39">SUM(L17:L28)</f>
        <v>0</v>
      </c>
      <c r="M29" s="13">
        <f>SUM(M17:M28)</f>
        <v>0</v>
      </c>
      <c r="N29" s="14">
        <f t="shared" si="39"/>
        <v>0</v>
      </c>
      <c r="O29" s="13">
        <f t="shared" ref="O29:W29" si="40">SUM(O17:O28)</f>
        <v>0</v>
      </c>
      <c r="P29" s="14">
        <f t="shared" si="40"/>
        <v>0</v>
      </c>
      <c r="Q29" s="13">
        <f t="shared" si="40"/>
        <v>0</v>
      </c>
      <c r="R29" s="14">
        <f t="shared" si="40"/>
        <v>0</v>
      </c>
      <c r="S29" s="13">
        <f t="shared" si="40"/>
        <v>0</v>
      </c>
      <c r="T29" s="14">
        <f>SUM(T17:T28)</f>
        <v>0</v>
      </c>
      <c r="U29" s="13">
        <f t="shared" si="40"/>
        <v>0</v>
      </c>
      <c r="V29" s="14">
        <f>SUM(V17:V28)</f>
        <v>0</v>
      </c>
      <c r="W29" s="13">
        <f t="shared" si="40"/>
        <v>0</v>
      </c>
      <c r="X29" s="14">
        <f>SUM(X17:X28)</f>
        <v>0</v>
      </c>
      <c r="Y29" s="13">
        <f t="shared" ref="Y29" si="41">SUM(Y17:Y28)</f>
        <v>0</v>
      </c>
      <c r="Z29" s="14">
        <f>SUM(Z17:Z28)</f>
        <v>0</v>
      </c>
      <c r="AA29" s="13">
        <f t="shared" ref="AA29" si="42">SUM(AA17:AA28)</f>
        <v>0</v>
      </c>
      <c r="AB29" s="14">
        <f>SUM(AB17:AB28)</f>
        <v>0</v>
      </c>
    </row>
    <row r="30" spans="1:30" ht="18.75" x14ac:dyDescent="0.25">
      <c r="A30" s="8"/>
      <c r="B30" s="8"/>
      <c r="D30" s="8" t="s">
        <v>21</v>
      </c>
      <c r="E30" s="8" t="s">
        <v>22</v>
      </c>
      <c r="F30" s="8" t="s">
        <v>23</v>
      </c>
      <c r="G30" s="8"/>
      <c r="H30" s="8"/>
      <c r="I30" s="8"/>
      <c r="J30" s="8" t="s">
        <v>21</v>
      </c>
      <c r="K30" s="8" t="s">
        <v>22</v>
      </c>
      <c r="L30" s="8" t="s">
        <v>23</v>
      </c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29" t="s">
        <v>27</v>
      </c>
      <c r="AA30" s="20">
        <f>E29+G29+I29+K29+M29+O29+Q29+S29+U29+W29+Y29+AA29</f>
        <v>-2474020</v>
      </c>
      <c r="AB30" s="22">
        <f>F29+H29+J29+L29+N29+P29+R29+T29+V29+X29+Z29+AB29</f>
        <v>-15090746.200000003</v>
      </c>
      <c r="AD30" s="3"/>
    </row>
    <row r="31" spans="1:30" ht="15.75" x14ac:dyDescent="0.25">
      <c r="A31" s="69" t="s">
        <v>30</v>
      </c>
      <c r="B31" s="69"/>
      <c r="C31" s="69"/>
      <c r="D31" s="6" t="s">
        <v>17</v>
      </c>
      <c r="E31" s="6" t="s">
        <v>18</v>
      </c>
      <c r="F31" s="6" t="s">
        <v>19</v>
      </c>
      <c r="G31" s="8"/>
      <c r="H31" s="69" t="s">
        <v>29</v>
      </c>
      <c r="I31" s="69"/>
      <c r="J31" s="6" t="s">
        <v>17</v>
      </c>
      <c r="K31" s="6" t="s">
        <v>18</v>
      </c>
      <c r="L31" s="6" t="s">
        <v>19</v>
      </c>
      <c r="M31" s="8"/>
      <c r="N31" s="8"/>
      <c r="O31" s="8"/>
      <c r="P31" s="8"/>
      <c r="Q31" s="69"/>
      <c r="R31" s="69"/>
      <c r="S31" s="31"/>
      <c r="T31" s="31"/>
      <c r="U31" s="31"/>
      <c r="V31" s="8"/>
      <c r="W31" s="8"/>
      <c r="X31" s="8"/>
      <c r="Y31" s="8"/>
      <c r="Z31" s="8"/>
      <c r="AA31" s="21" t="s">
        <v>26</v>
      </c>
      <c r="AB31" s="21" t="s">
        <v>1</v>
      </c>
      <c r="AD31" s="3"/>
    </row>
    <row r="32" spans="1:30" x14ac:dyDescent="0.25">
      <c r="A32" s="69"/>
      <c r="B32" s="69"/>
      <c r="C32" s="69"/>
      <c r="D32" s="6">
        <v>8.23</v>
      </c>
      <c r="E32" s="6">
        <v>2.62</v>
      </c>
      <c r="F32" s="6">
        <v>5.66</v>
      </c>
      <c r="G32" s="8"/>
      <c r="H32" s="69"/>
      <c r="I32" s="69"/>
      <c r="J32" s="6"/>
      <c r="K32" s="6"/>
      <c r="L32" s="6"/>
      <c r="M32" s="8"/>
      <c r="N32" s="8"/>
      <c r="O32" s="8"/>
      <c r="P32" s="8"/>
      <c r="Q32" s="69"/>
      <c r="R32" s="69"/>
      <c r="S32" s="31"/>
      <c r="T32" s="31"/>
      <c r="U32" s="31"/>
      <c r="V32" s="8"/>
      <c r="W32" s="8"/>
      <c r="X32" s="8"/>
      <c r="Y32" s="8"/>
      <c r="Z32" s="8"/>
      <c r="AA32" s="8"/>
      <c r="AB32" s="8"/>
      <c r="AD32" s="3"/>
    </row>
    <row r="35" spans="1:30" x14ac:dyDescent="0.25">
      <c r="A35" s="70" t="s">
        <v>24</v>
      </c>
      <c r="B35" s="71"/>
      <c r="C35" s="15"/>
      <c r="D35" s="15"/>
      <c r="E35" s="15"/>
      <c r="F35" s="5">
        <f>E29</f>
        <v>33760</v>
      </c>
      <c r="G35" s="1"/>
      <c r="H35" s="5">
        <f>G29</f>
        <v>-2507780</v>
      </c>
      <c r="I35" s="1"/>
      <c r="J35" s="5">
        <f>I29</f>
        <v>0</v>
      </c>
      <c r="K35" s="1"/>
      <c r="L35" s="5">
        <f>K29</f>
        <v>0</v>
      </c>
      <c r="M35" s="1"/>
      <c r="N35" s="5">
        <f>M29</f>
        <v>0</v>
      </c>
      <c r="O35" s="1"/>
      <c r="P35" s="5">
        <f>O30</f>
        <v>0</v>
      </c>
      <c r="Q35" s="1"/>
      <c r="R35" s="5">
        <f>Q29</f>
        <v>0</v>
      </c>
      <c r="S35" s="1"/>
      <c r="T35" s="5">
        <f>S29</f>
        <v>0</v>
      </c>
      <c r="U35" s="1"/>
      <c r="V35" s="5">
        <f>U29</f>
        <v>0</v>
      </c>
      <c r="W35" s="1"/>
      <c r="X35" s="5">
        <f>W29</f>
        <v>0</v>
      </c>
      <c r="Y35" s="1"/>
      <c r="Z35" s="5">
        <f>Y29</f>
        <v>0</v>
      </c>
      <c r="AA35" s="1"/>
      <c r="AB35" s="5">
        <f>AA29</f>
        <v>0</v>
      </c>
    </row>
    <row r="36" spans="1:30" x14ac:dyDescent="0.25">
      <c r="A36" s="70" t="s">
        <v>25</v>
      </c>
      <c r="B36" s="71"/>
      <c r="C36" s="15"/>
      <c r="D36" s="15"/>
      <c r="E36" s="15"/>
      <c r="F36" s="16">
        <f>F29</f>
        <v>179849</v>
      </c>
      <c r="G36" s="1"/>
      <c r="H36" s="16">
        <f>H29</f>
        <v>-15270595.200000003</v>
      </c>
      <c r="I36" s="1"/>
      <c r="J36" s="16">
        <f>J29</f>
        <v>0</v>
      </c>
      <c r="K36" s="1"/>
      <c r="L36" s="16">
        <f>L29</f>
        <v>0</v>
      </c>
      <c r="M36" s="1"/>
      <c r="N36" s="16">
        <f>N29</f>
        <v>0</v>
      </c>
      <c r="O36" s="1"/>
      <c r="P36" s="16">
        <f>P30</f>
        <v>0</v>
      </c>
      <c r="Q36" s="17"/>
      <c r="R36" s="16">
        <f>R29</f>
        <v>0</v>
      </c>
      <c r="S36" s="1"/>
      <c r="T36" s="16">
        <f>T29</f>
        <v>0</v>
      </c>
      <c r="U36" s="1"/>
      <c r="V36" s="16">
        <f>V29</f>
        <v>0</v>
      </c>
      <c r="W36" s="1"/>
      <c r="X36" s="16">
        <f>X29</f>
        <v>0</v>
      </c>
      <c r="Y36" s="1"/>
      <c r="Z36" s="16">
        <f>Z29</f>
        <v>0</v>
      </c>
      <c r="AA36" s="1"/>
      <c r="AB36" s="16">
        <f>AB29</f>
        <v>0</v>
      </c>
    </row>
    <row r="38" spans="1:30" ht="15.75" thickBot="1" x14ac:dyDescent="0.3">
      <c r="A38" s="60" t="s">
        <v>44</v>
      </c>
      <c r="B38" s="3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</row>
    <row r="39" spans="1:30" x14ac:dyDescent="0.25">
      <c r="A39" s="3"/>
      <c r="B39" s="3"/>
      <c r="C39" s="3"/>
      <c r="D39" s="3"/>
      <c r="E39" s="41">
        <v>5153.7</v>
      </c>
      <c r="F39" s="42" t="s">
        <v>32</v>
      </c>
      <c r="G39" s="61" t="s">
        <v>45</v>
      </c>
      <c r="H39" s="62"/>
      <c r="I39" s="63"/>
      <c r="J39" s="4"/>
      <c r="K39" s="4"/>
      <c r="L39" s="4"/>
      <c r="M39" s="4"/>
      <c r="N39" s="4"/>
      <c r="O39" s="4"/>
      <c r="P39" s="4"/>
      <c r="Q39" s="4"/>
      <c r="R39" s="4"/>
      <c r="S39" s="4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</row>
    <row r="40" spans="1:30" ht="15.75" thickBot="1" x14ac:dyDescent="0.3">
      <c r="C40" s="36" t="s">
        <v>36</v>
      </c>
      <c r="E40" s="35" t="s">
        <v>33</v>
      </c>
      <c r="G40" s="53" t="s">
        <v>17</v>
      </c>
      <c r="H40" s="54" t="s">
        <v>18</v>
      </c>
      <c r="I40" s="55" t="s">
        <v>34</v>
      </c>
    </row>
    <row r="41" spans="1:30" x14ac:dyDescent="0.25">
      <c r="A41" s="36">
        <v>15734704</v>
      </c>
      <c r="B41" s="12" t="s">
        <v>17</v>
      </c>
      <c r="C41" s="36">
        <f>E17</f>
        <v>3940</v>
      </c>
      <c r="E41" s="1">
        <f>C41/$E$39</f>
        <v>0.76449929177096065</v>
      </c>
      <c r="G41" s="43">
        <f>E41*24.8</f>
        <v>18.959582435919824</v>
      </c>
      <c r="H41" s="43"/>
      <c r="I41" s="43"/>
    </row>
    <row r="42" spans="1:30" x14ac:dyDescent="0.25">
      <c r="A42" s="36">
        <v>15734704</v>
      </c>
      <c r="B42" s="12" t="s">
        <v>18</v>
      </c>
      <c r="C42" s="36">
        <f t="shared" ref="C42:C52" si="43">E18</f>
        <v>5100</v>
      </c>
      <c r="E42" s="1">
        <f t="shared" ref="E42:E52" si="44">C42/$E$39</f>
        <v>0.98958030153093901</v>
      </c>
      <c r="G42" s="43"/>
      <c r="H42" s="43">
        <f>E42*24.8</f>
        <v>24.541591477967287</v>
      </c>
      <c r="I42" s="43"/>
    </row>
    <row r="43" spans="1:30" x14ac:dyDescent="0.25">
      <c r="A43" s="36">
        <v>15734704</v>
      </c>
      <c r="B43" s="12" t="s">
        <v>19</v>
      </c>
      <c r="C43" s="36">
        <f t="shared" si="43"/>
        <v>5080</v>
      </c>
      <c r="E43" s="1">
        <f t="shared" si="44"/>
        <v>0.98569959446611177</v>
      </c>
      <c r="G43" s="1"/>
      <c r="H43" s="1"/>
      <c r="I43" s="1">
        <f>E43*24.8</f>
        <v>24.445349942759574</v>
      </c>
    </row>
    <row r="44" spans="1:30" x14ac:dyDescent="0.25">
      <c r="A44" s="36">
        <v>15737614</v>
      </c>
      <c r="B44" s="12" t="s">
        <v>17</v>
      </c>
      <c r="C44" s="36">
        <f t="shared" si="43"/>
        <v>200</v>
      </c>
      <c r="E44" s="1">
        <f t="shared" si="44"/>
        <v>3.8807070648272116E-2</v>
      </c>
      <c r="G44" s="1">
        <f>E44*24.8</f>
        <v>0.96241535207714846</v>
      </c>
      <c r="H44" s="1"/>
      <c r="I44" s="1"/>
    </row>
    <row r="45" spans="1:30" x14ac:dyDescent="0.25">
      <c r="A45" s="36">
        <v>15737614</v>
      </c>
      <c r="B45" s="12" t="s">
        <v>18</v>
      </c>
      <c r="C45" s="36">
        <f t="shared" si="43"/>
        <v>360</v>
      </c>
      <c r="E45" s="1">
        <f t="shared" si="44"/>
        <v>6.9852727166889811E-2</v>
      </c>
      <c r="G45" s="1"/>
      <c r="H45" s="1">
        <f>E45*24.8</f>
        <v>1.7323476337388675</v>
      </c>
      <c r="I45" s="1"/>
    </row>
    <row r="46" spans="1:30" x14ac:dyDescent="0.25">
      <c r="A46" s="36">
        <v>15737614</v>
      </c>
      <c r="B46" s="12" t="s">
        <v>19</v>
      </c>
      <c r="C46" s="36">
        <f t="shared" si="43"/>
        <v>240</v>
      </c>
      <c r="D46" s="18"/>
      <c r="E46" s="1">
        <f t="shared" si="44"/>
        <v>4.6568484777926543E-2</v>
      </c>
      <c r="F46" s="18"/>
      <c r="G46" s="37"/>
      <c r="H46" s="37"/>
      <c r="I46" s="37">
        <f>E46*24.8</f>
        <v>1.1548984224925782</v>
      </c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</row>
    <row r="47" spans="1:30" ht="15.75" x14ac:dyDescent="0.25">
      <c r="A47" s="36">
        <v>15737674</v>
      </c>
      <c r="B47" s="12" t="s">
        <v>17</v>
      </c>
      <c r="C47" s="36">
        <f t="shared" si="43"/>
        <v>1380</v>
      </c>
      <c r="D47" s="19"/>
      <c r="E47" s="1">
        <f t="shared" si="44"/>
        <v>0.26776878747307759</v>
      </c>
      <c r="F47" s="19"/>
      <c r="G47" s="1">
        <f>E47*24.8</f>
        <v>6.6406659293323242</v>
      </c>
      <c r="H47" s="38"/>
      <c r="I47" s="38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</row>
    <row r="48" spans="1:30" x14ac:dyDescent="0.25">
      <c r="A48" s="36">
        <v>15737674</v>
      </c>
      <c r="B48" s="12" t="s">
        <v>18</v>
      </c>
      <c r="C48" s="36">
        <f t="shared" si="43"/>
        <v>1620</v>
      </c>
      <c r="E48" s="1">
        <f t="shared" si="44"/>
        <v>0.31433727225100416</v>
      </c>
      <c r="G48" s="1"/>
      <c r="H48" s="1">
        <f>E48*24.8</f>
        <v>7.7955643518249031</v>
      </c>
      <c r="I48" s="1"/>
    </row>
    <row r="49" spans="1:9" x14ac:dyDescent="0.25">
      <c r="A49" s="36">
        <v>15737674</v>
      </c>
      <c r="B49" s="12" t="s">
        <v>19</v>
      </c>
      <c r="C49" s="36">
        <f t="shared" si="43"/>
        <v>1800</v>
      </c>
      <c r="E49" s="1">
        <f t="shared" si="44"/>
        <v>0.34926363583444903</v>
      </c>
      <c r="G49" s="1"/>
      <c r="H49" s="1"/>
      <c r="I49" s="1">
        <f>E49*24.8</f>
        <v>8.6617381686943364</v>
      </c>
    </row>
    <row r="50" spans="1:9" x14ac:dyDescent="0.25">
      <c r="A50" s="36">
        <v>15740071</v>
      </c>
      <c r="B50" s="12" t="s">
        <v>17</v>
      </c>
      <c r="C50" s="36">
        <f t="shared" si="43"/>
        <v>4020</v>
      </c>
      <c r="E50" s="1">
        <f t="shared" si="44"/>
        <v>0.78002212003026949</v>
      </c>
      <c r="G50" s="1">
        <f>E50*24.8</f>
        <v>19.344548576750682</v>
      </c>
      <c r="H50" s="1"/>
      <c r="I50" s="1"/>
    </row>
    <row r="51" spans="1:9" x14ac:dyDescent="0.25">
      <c r="A51" s="36">
        <v>15740071</v>
      </c>
      <c r="B51" s="12" t="s">
        <v>18</v>
      </c>
      <c r="C51" s="36">
        <f t="shared" si="43"/>
        <v>4680</v>
      </c>
      <c r="E51" s="1">
        <f t="shared" si="44"/>
        <v>0.90808545316956757</v>
      </c>
      <c r="G51" s="1"/>
      <c r="H51" s="1">
        <f>E51*24.8</f>
        <v>22.520519238605278</v>
      </c>
      <c r="I51" s="1"/>
    </row>
    <row r="52" spans="1:9" ht="15.75" thickBot="1" x14ac:dyDescent="0.3">
      <c r="A52" s="36">
        <v>15740071</v>
      </c>
      <c r="B52" s="12" t="s">
        <v>19</v>
      </c>
      <c r="C52" s="36">
        <f t="shared" si="43"/>
        <v>5340</v>
      </c>
      <c r="E52" s="1">
        <f t="shared" si="44"/>
        <v>1.0361487863088654</v>
      </c>
      <c r="G52" s="44"/>
      <c r="H52" s="44"/>
      <c r="I52" s="44">
        <f>E52*24.8</f>
        <v>25.696489900459863</v>
      </c>
    </row>
    <row r="53" spans="1:9" ht="15.75" thickBot="1" x14ac:dyDescent="0.3">
      <c r="C53" s="58">
        <f t="shared" ref="C53" si="45">SUM(C41:C52)</f>
        <v>33760</v>
      </c>
      <c r="G53" s="45">
        <f>SUM(G41:G52)</f>
        <v>45.907212294079983</v>
      </c>
      <c r="H53" s="46">
        <f t="shared" ref="H53:I53" si="46">SUM(H41:H52)</f>
        <v>56.590022702136338</v>
      </c>
      <c r="I53" s="47">
        <f t="shared" si="46"/>
        <v>59.95847643440635</v>
      </c>
    </row>
    <row r="55" spans="1:9" x14ac:dyDescent="0.25">
      <c r="F55" s="40" t="s">
        <v>28</v>
      </c>
      <c r="G55" s="40">
        <v>8.23</v>
      </c>
      <c r="H55" s="40">
        <v>2.62</v>
      </c>
      <c r="I55" s="40">
        <v>5.66</v>
      </c>
    </row>
    <row r="56" spans="1:9" ht="15.75" thickBot="1" x14ac:dyDescent="0.3"/>
    <row r="57" spans="1:9" ht="15.75" thickBot="1" x14ac:dyDescent="0.3">
      <c r="F57" s="48" t="s">
        <v>35</v>
      </c>
      <c r="G57" s="49">
        <f>G55*G53</f>
        <v>377.81635718027826</v>
      </c>
      <c r="H57" s="50">
        <f>H55*H53</f>
        <v>148.26585947959722</v>
      </c>
      <c r="I57" s="51">
        <f>I55*I53</f>
        <v>339.36497661873995</v>
      </c>
    </row>
    <row r="59" spans="1:9" x14ac:dyDescent="0.25">
      <c r="A59" s="39" t="s">
        <v>37</v>
      </c>
    </row>
    <row r="60" spans="1:9" x14ac:dyDescent="0.25">
      <c r="A60" t="s">
        <v>38</v>
      </c>
    </row>
    <row r="62" spans="1:9" x14ac:dyDescent="0.25">
      <c r="A62" s="39" t="s">
        <v>39</v>
      </c>
    </row>
    <row r="63" spans="1:9" x14ac:dyDescent="0.25">
      <c r="A63" t="s">
        <v>40</v>
      </c>
    </row>
    <row r="65" spans="1:1" x14ac:dyDescent="0.25">
      <c r="A65" s="39" t="s">
        <v>41</v>
      </c>
    </row>
    <row r="67" spans="1:1" x14ac:dyDescent="0.25">
      <c r="A67" s="52" t="s">
        <v>46</v>
      </c>
    </row>
    <row r="69" spans="1:1" x14ac:dyDescent="0.25">
      <c r="A69" t="s">
        <v>42</v>
      </c>
    </row>
    <row r="70" spans="1:1" x14ac:dyDescent="0.25">
      <c r="A70" t="s">
        <v>43</v>
      </c>
    </row>
  </sheetData>
  <mergeCells count="16">
    <mergeCell ref="A1:AB1"/>
    <mergeCell ref="A31:C32"/>
    <mergeCell ref="A35:B35"/>
    <mergeCell ref="A36:B36"/>
    <mergeCell ref="C20:C22"/>
    <mergeCell ref="C23:C25"/>
    <mergeCell ref="C26:C28"/>
    <mergeCell ref="H31:I32"/>
    <mergeCell ref="C3:C5"/>
    <mergeCell ref="Q31:R32"/>
    <mergeCell ref="G39:I39"/>
    <mergeCell ref="AC3:AC5"/>
    <mergeCell ref="C6:C8"/>
    <mergeCell ref="C9:C11"/>
    <mergeCell ref="C12:C14"/>
    <mergeCell ref="C17:C19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ЭЭ 23</vt:lpstr>
      <vt:lpstr>'ЭЭ 23'!Область_печати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cp:lastPrinted>2023-02-21T08:41:50Z</cp:lastPrinted>
  <dcterms:created xsi:type="dcterms:W3CDTF">2022-01-26T07:57:49Z</dcterms:created>
  <dcterms:modified xsi:type="dcterms:W3CDTF">2023-02-27T05:59:19Z</dcterms:modified>
</cp:coreProperties>
</file>